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3E" lockStructure="1"/>
  <bookViews>
    <workbookView xWindow="360" yWindow="930" windowWidth="15000" windowHeight="7215"/>
  </bookViews>
  <sheets>
    <sheet name="Cotización" sheetId="3" r:id="rId1"/>
    <sheet name="Calculos" sheetId="9" state="hidden" r:id="rId2"/>
    <sheet name="Coberturas" sheetId="7" state="hidden" r:id="rId3"/>
    <sheet name="Carga de Planes" sheetId="10" state="hidden" r:id="rId4"/>
    <sheet name="Ficha Ténica" sheetId="11" state="hidden" r:id="rId5"/>
    <sheet name="Requerimiento" sheetId="12" state="hidden" r:id="rId6"/>
  </sheets>
  <definedNames>
    <definedName name="_xlnm.Print_Area" localSheetId="0">Cotización!$B$1:$O$70</definedName>
    <definedName name="_xlnm.Print_Area" localSheetId="5">Requerimiento!$A$1:$K$137</definedName>
    <definedName name="celdaGLC">Cotización!#REF!</definedName>
    <definedName name="derpol">Cotización!$T$32</definedName>
    <definedName name="FleR100">#REF!</definedName>
    <definedName name="FleR100C">Coberturas!#REF!</definedName>
    <definedName name="FleR50">#REF!</definedName>
    <definedName name="FleR50C">Coberturas!#REF!</definedName>
    <definedName name="FP">Cotización!$N$10</definedName>
    <definedName name="Inte100">#REF!</definedName>
    <definedName name="Inte100C">Coberturas!#REF!</definedName>
    <definedName name="Inte50">#REF!</definedName>
    <definedName name="Inte50C">Coberturas!#REF!</definedName>
    <definedName name="IntO50">#REF!</definedName>
    <definedName name="IntO50C">Coberturas!#REF!</definedName>
    <definedName name="IntP100">#REF!</definedName>
    <definedName name="IntP100C">Coberturas!#REF!</definedName>
    <definedName name="IntP50">#REF!</definedName>
    <definedName name="IntP50C">Coberturas!#REF!</definedName>
    <definedName name="IntR30">#REF!</definedName>
    <definedName name="IntR30C">Coberturas!#REF!</definedName>
    <definedName name="memb50">#REF!</definedName>
    <definedName name="Memb50C">Coberturas!#REF!</definedName>
    <definedName name="plan">Cotización!$D$6</definedName>
    <definedName name="pol">Cotización!$N$8</definedName>
    <definedName name="porcGLC">Cotización!$S$41</definedName>
    <definedName name="porcGLC100">Cotización!$S$42</definedName>
    <definedName name="RPF">Cotización!$T$36:$V$39</definedName>
  </definedNames>
  <calcPr calcId="145621" concurrentCalc="0"/>
</workbook>
</file>

<file path=xl/calcChain.xml><?xml version="1.0" encoding="utf-8"?>
<calcChain xmlns="http://schemas.openxmlformats.org/spreadsheetml/2006/main">
  <c r="J44" i="3" l="1"/>
  <c r="J43" i="3"/>
  <c r="G44" i="3"/>
  <c r="G43" i="3"/>
  <c r="C44" i="3"/>
  <c r="C43" i="3"/>
  <c r="C18" i="7"/>
  <c r="Q24" i="3"/>
  <c r="R24" i="3"/>
  <c r="N24" i="3"/>
  <c r="Q25" i="3"/>
  <c r="R25" i="3"/>
  <c r="N25" i="3"/>
  <c r="Q26" i="3"/>
  <c r="R26" i="3"/>
  <c r="N26" i="3"/>
  <c r="J37" i="3"/>
  <c r="H5" i="11"/>
  <c r="J5" i="11"/>
  <c r="H6" i="11"/>
  <c r="J6" i="11"/>
  <c r="G7" i="11"/>
  <c r="H7" i="11"/>
  <c r="G8" i="11"/>
  <c r="H8" i="11"/>
  <c r="H9" i="11"/>
  <c r="J9" i="11"/>
  <c r="G52" i="12"/>
  <c r="K29" i="11"/>
  <c r="G54" i="12"/>
  <c r="F19" i="12"/>
  <c r="K9" i="12"/>
  <c r="B1" i="11"/>
  <c r="B2" i="11"/>
  <c r="J25" i="11"/>
  <c r="J22" i="11"/>
  <c r="J16" i="11"/>
  <c r="H28" i="11"/>
  <c r="H27" i="11"/>
  <c r="H25" i="11"/>
  <c r="H24" i="11"/>
  <c r="H23" i="11"/>
  <c r="H22" i="11"/>
  <c r="H21" i="11"/>
  <c r="H20" i="11"/>
  <c r="H19" i="11"/>
  <c r="H18" i="11"/>
  <c r="H17" i="11"/>
  <c r="H16" i="11"/>
  <c r="H15" i="11"/>
  <c r="H13" i="11"/>
  <c r="H12" i="11"/>
  <c r="H11" i="11"/>
  <c r="H10" i="11"/>
  <c r="G18" i="11"/>
  <c r="G17" i="11"/>
  <c r="G15" i="11"/>
  <c r="G24" i="11"/>
  <c r="G20" i="11"/>
  <c r="I23" i="10"/>
  <c r="F50" i="10"/>
  <c r="E50" i="10"/>
  <c r="D50" i="10"/>
  <c r="Q4" i="10"/>
  <c r="M4" i="10"/>
  <c r="Q101" i="9"/>
  <c r="P101" i="9"/>
  <c r="Q100" i="9"/>
  <c r="P100" i="9"/>
  <c r="Q99" i="9"/>
  <c r="P99" i="9"/>
  <c r="Q98" i="9"/>
  <c r="P98" i="9"/>
  <c r="Q97" i="9"/>
  <c r="P97" i="9"/>
  <c r="Q96" i="9"/>
  <c r="P96" i="9"/>
  <c r="Q95" i="9"/>
  <c r="P95" i="9"/>
  <c r="Q94" i="9"/>
  <c r="P94" i="9"/>
  <c r="Q93" i="9"/>
  <c r="P93" i="9"/>
  <c r="Q92" i="9"/>
  <c r="P92" i="9"/>
  <c r="Q91" i="9"/>
  <c r="P91" i="9"/>
  <c r="Q90" i="9"/>
  <c r="P90" i="9"/>
  <c r="Q89" i="9"/>
  <c r="P89" i="9"/>
  <c r="Q88" i="9"/>
  <c r="P88" i="9"/>
  <c r="Q87" i="9"/>
  <c r="P87" i="9"/>
  <c r="H38" i="9"/>
  <c r="J14" i="11"/>
  <c r="N88" i="9"/>
  <c r="N89" i="9"/>
  <c r="N90" i="9"/>
  <c r="N91" i="9"/>
  <c r="N92" i="9"/>
  <c r="N93" i="9"/>
  <c r="N94" i="9"/>
  <c r="N95" i="9"/>
  <c r="N96" i="9"/>
  <c r="N97" i="9"/>
  <c r="N98" i="9"/>
  <c r="N99" i="9"/>
  <c r="N100" i="9"/>
  <c r="N101" i="9"/>
  <c r="J42" i="3"/>
  <c r="J41" i="3"/>
  <c r="J40" i="3"/>
  <c r="C37" i="3"/>
  <c r="G42" i="3"/>
  <c r="G41" i="3"/>
  <c r="G40" i="3"/>
  <c r="G35" i="3"/>
  <c r="C42" i="3"/>
  <c r="C41" i="3"/>
  <c r="C40" i="3"/>
  <c r="C35" i="3"/>
  <c r="C34" i="3"/>
  <c r="G48" i="9"/>
  <c r="H48" i="9"/>
  <c r="D30" i="9"/>
  <c r="H27" i="9"/>
  <c r="J15" i="11"/>
  <c r="C30" i="9"/>
  <c r="H30" i="9"/>
  <c r="H26" i="9"/>
  <c r="J8" i="11"/>
  <c r="H29" i="9"/>
  <c r="H28" i="9"/>
  <c r="J7" i="11"/>
  <c r="C39" i="9"/>
  <c r="D48" i="9"/>
  <c r="H37" i="9"/>
  <c r="E48" i="9"/>
  <c r="F48" i="9"/>
  <c r="H14" i="11"/>
  <c r="J10" i="11"/>
  <c r="J20" i="11"/>
  <c r="J18" i="11"/>
  <c r="J24" i="11"/>
  <c r="J17" i="11"/>
  <c r="J12" i="11"/>
  <c r="J11" i="11"/>
  <c r="J13" i="11"/>
  <c r="D21" i="7"/>
  <c r="E13" i="3"/>
  <c r="H50" i="10"/>
  <c r="D32" i="9"/>
  <c r="R110" i="9"/>
  <c r="E12" i="3"/>
  <c r="G50" i="10"/>
  <c r="F53" i="10"/>
  <c r="C49" i="3"/>
  <c r="G50" i="3"/>
  <c r="C48" i="3"/>
  <c r="C51" i="3"/>
  <c r="C47" i="3"/>
  <c r="C50" i="3"/>
  <c r="G51" i="3"/>
  <c r="C46" i="3"/>
  <c r="C45" i="3"/>
  <c r="J46" i="3"/>
  <c r="D38" i="12"/>
  <c r="C52" i="3"/>
  <c r="C3" i="11"/>
  <c r="G51" i="12"/>
  <c r="J30" i="3"/>
  <c r="G32" i="3"/>
  <c r="D13" i="7"/>
  <c r="J35" i="3"/>
  <c r="C14" i="7"/>
  <c r="G37" i="3"/>
  <c r="C22" i="7"/>
  <c r="G47" i="3"/>
  <c r="D22" i="7"/>
  <c r="J47" i="3"/>
  <c r="C23" i="7"/>
  <c r="G48" i="3"/>
  <c r="D23" i="7"/>
  <c r="J48" i="3"/>
  <c r="C21" i="7"/>
  <c r="G46" i="3"/>
  <c r="C24" i="7"/>
  <c r="G49" i="3"/>
  <c r="D24" i="7"/>
  <c r="J49" i="3"/>
  <c r="D25" i="7"/>
  <c r="J50" i="3"/>
  <c r="D26" i="7"/>
  <c r="J51" i="3"/>
  <c r="D12" i="7"/>
  <c r="J34" i="3"/>
  <c r="C12" i="7"/>
  <c r="G34" i="3"/>
  <c r="C9" i="7"/>
  <c r="G31" i="3"/>
  <c r="C8" i="7"/>
  <c r="G30" i="3"/>
  <c r="C11" i="7"/>
  <c r="G33" i="3"/>
  <c r="Q23" i="3"/>
  <c r="R23" i="3"/>
  <c r="N23" i="3"/>
  <c r="Q22" i="3"/>
  <c r="R22" i="3"/>
  <c r="N22" i="3"/>
  <c r="Q21" i="3"/>
  <c r="R21" i="3"/>
  <c r="N21" i="3"/>
  <c r="Q20" i="3"/>
  <c r="R20" i="3"/>
  <c r="N20" i="3"/>
  <c r="P21" i="3"/>
  <c r="P20" i="3"/>
  <c r="Q19" i="3"/>
  <c r="R19" i="3"/>
  <c r="Q18" i="3"/>
  <c r="R18" i="3"/>
  <c r="N18" i="3"/>
  <c r="Q17" i="3"/>
  <c r="R17" i="3"/>
  <c r="N17" i="3"/>
  <c r="B89" i="9"/>
  <c r="B90" i="9"/>
  <c r="B91" i="9"/>
  <c r="B92" i="9"/>
  <c r="B93" i="9"/>
  <c r="B94" i="9"/>
  <c r="B95" i="9"/>
  <c r="B96" i="9"/>
  <c r="B97" i="9"/>
  <c r="B98" i="9"/>
  <c r="B99" i="9"/>
  <c r="B100" i="9"/>
  <c r="B101" i="9"/>
  <c r="C32" i="9"/>
  <c r="Q110" i="9"/>
  <c r="Q111" i="9"/>
  <c r="L92" i="9"/>
  <c r="Y4" i="10"/>
  <c r="U4" i="10"/>
  <c r="I36" i="9"/>
  <c r="AP21" i="9"/>
  <c r="I35" i="9"/>
  <c r="Z7" i="9"/>
  <c r="D39" i="9"/>
  <c r="I26" i="9"/>
  <c r="AA8" i="9"/>
  <c r="AA10" i="9"/>
  <c r="AA26" i="9"/>
  <c r="AA12" i="9"/>
  <c r="AA14" i="9"/>
  <c r="AA16" i="9"/>
  <c r="AA18" i="9"/>
  <c r="AA20" i="9"/>
  <c r="AQ7" i="9"/>
  <c r="AQ9" i="9"/>
  <c r="AQ11" i="9"/>
  <c r="AQ13" i="9"/>
  <c r="AQ15" i="9"/>
  <c r="AQ17" i="9"/>
  <c r="AQ19" i="9"/>
  <c r="AQ21" i="9"/>
  <c r="Z9" i="9"/>
  <c r="Z11" i="9"/>
  <c r="Z13" i="9"/>
  <c r="Z15" i="9"/>
  <c r="Z17" i="9"/>
  <c r="Z19" i="9"/>
  <c r="Z21" i="9"/>
  <c r="AP8" i="9"/>
  <c r="AP10" i="9"/>
  <c r="AP12" i="9"/>
  <c r="AP14" i="9"/>
  <c r="AP16" i="9"/>
  <c r="AP18" i="9"/>
  <c r="AP20" i="9"/>
  <c r="AA7" i="9"/>
  <c r="AA9" i="9"/>
  <c r="AA11" i="9"/>
  <c r="AA13" i="9"/>
  <c r="AA15" i="9"/>
  <c r="AA17" i="9"/>
  <c r="AA19" i="9"/>
  <c r="AA21" i="9"/>
  <c r="AQ8" i="9"/>
  <c r="AQ10" i="9"/>
  <c r="AQ26" i="9"/>
  <c r="AQ12" i="9"/>
  <c r="AQ14" i="9"/>
  <c r="AQ16" i="9"/>
  <c r="AQ18" i="9"/>
  <c r="AQ20" i="9"/>
  <c r="AP7" i="9"/>
  <c r="Z8" i="9"/>
  <c r="Z10" i="9"/>
  <c r="Z12" i="9"/>
  <c r="Z14" i="9"/>
  <c r="Z16" i="9"/>
  <c r="Z18" i="9"/>
  <c r="Z20" i="9"/>
  <c r="AP9" i="9"/>
  <c r="AP11" i="9"/>
  <c r="AP13" i="9"/>
  <c r="AP15" i="9"/>
  <c r="AP17" i="9"/>
  <c r="AP19" i="9"/>
  <c r="I37" i="9"/>
  <c r="D14" i="7"/>
  <c r="I38" i="9"/>
  <c r="AI19" i="9"/>
  <c r="D11" i="7"/>
  <c r="AE7" i="9"/>
  <c r="AE13" i="9"/>
  <c r="AE19" i="9"/>
  <c r="AD8" i="9"/>
  <c r="AD10" i="9"/>
  <c r="AD12" i="9"/>
  <c r="AD14" i="9"/>
  <c r="AD16" i="9"/>
  <c r="AD18" i="9"/>
  <c r="AD20" i="9"/>
  <c r="AE9" i="9"/>
  <c r="AE15" i="9"/>
  <c r="AE21" i="9"/>
  <c r="AE8" i="9"/>
  <c r="AE10" i="9"/>
  <c r="AE12" i="9"/>
  <c r="AE14" i="9"/>
  <c r="AE16" i="9"/>
  <c r="AE18" i="9"/>
  <c r="AE20" i="9"/>
  <c r="AE11" i="9"/>
  <c r="AE17" i="9"/>
  <c r="AD7" i="9"/>
  <c r="AD9" i="9"/>
  <c r="AD11" i="9"/>
  <c r="AD13" i="9"/>
  <c r="AD15" i="9"/>
  <c r="AD17" i="9"/>
  <c r="AD19" i="9"/>
  <c r="AD21" i="9"/>
  <c r="AE26" i="9"/>
  <c r="AG21" i="9"/>
  <c r="AG19" i="9"/>
  <c r="AG17" i="9"/>
  <c r="AG15" i="9"/>
  <c r="AG13" i="9"/>
  <c r="AG11" i="9"/>
  <c r="AG9" i="9"/>
  <c r="AG7" i="9"/>
  <c r="AG10" i="9"/>
  <c r="AG26" i="9"/>
  <c r="AG8" i="9"/>
  <c r="AF21" i="9"/>
  <c r="AF19" i="9"/>
  <c r="AF17" i="9"/>
  <c r="AF15" i="9"/>
  <c r="AF13" i="9"/>
  <c r="AF11" i="9"/>
  <c r="AF9" i="9"/>
  <c r="AF7" i="9"/>
  <c r="AG12" i="9"/>
  <c r="AG20" i="9"/>
  <c r="AG18" i="9"/>
  <c r="AG16" i="9"/>
  <c r="AG14" i="9"/>
  <c r="AF20" i="9"/>
  <c r="AF18" i="9"/>
  <c r="AF16" i="9"/>
  <c r="AF14" i="9"/>
  <c r="AF12" i="9"/>
  <c r="AF10" i="9"/>
  <c r="AF8" i="9"/>
  <c r="AI21" i="9"/>
  <c r="AH14" i="9"/>
  <c r="AH18" i="9"/>
  <c r="AI20" i="9"/>
  <c r="AH9" i="9"/>
  <c r="AH17" i="9"/>
  <c r="AI10" i="9"/>
  <c r="AI26" i="9"/>
  <c r="AH21" i="9"/>
  <c r="AI12" i="9"/>
  <c r="AI13" i="9"/>
  <c r="AI9" i="9"/>
  <c r="AH10" i="9"/>
  <c r="AH20" i="9"/>
  <c r="AI14" i="9"/>
  <c r="AH19" i="9"/>
  <c r="AI15" i="9"/>
  <c r="AH15" i="9"/>
  <c r="AH12" i="9"/>
  <c r="AH7" i="9"/>
  <c r="AI18" i="9"/>
  <c r="AI7" i="9"/>
  <c r="AI17" i="9"/>
  <c r="AH11" i="9"/>
  <c r="AH8" i="9"/>
  <c r="AH16" i="9"/>
  <c r="AI8" i="9"/>
  <c r="AI16" i="9"/>
  <c r="AH13" i="9"/>
  <c r="AI11" i="9"/>
  <c r="I27" i="9"/>
  <c r="AC20" i="9"/>
  <c r="AB11" i="9"/>
  <c r="AB13" i="9"/>
  <c r="AB19" i="9"/>
  <c r="AB17" i="9"/>
  <c r="AB12" i="9"/>
  <c r="AC8" i="9"/>
  <c r="AC16" i="9"/>
  <c r="AC15" i="9"/>
  <c r="AB16" i="9"/>
  <c r="AB18" i="9"/>
  <c r="AB9" i="9"/>
  <c r="AC19" i="9"/>
  <c r="AB15" i="9"/>
  <c r="AC10" i="9"/>
  <c r="AC26" i="9"/>
  <c r="AC18" i="9"/>
  <c r="AB21" i="9"/>
  <c r="AC21" i="9"/>
  <c r="AB8" i="9"/>
  <c r="AC11" i="9"/>
  <c r="AB7" i="9"/>
  <c r="AC17" i="9"/>
  <c r="AC12" i="9"/>
  <c r="AB10" i="9"/>
  <c r="AC7" i="9"/>
  <c r="AC13" i="9"/>
  <c r="AB14" i="9"/>
  <c r="AC9" i="9"/>
  <c r="AB20" i="9"/>
  <c r="AC14" i="9"/>
  <c r="I28" i="9"/>
  <c r="AJ11" i="9"/>
  <c r="AJ19" i="9"/>
  <c r="AK11" i="9"/>
  <c r="AK19" i="9"/>
  <c r="AK20" i="9"/>
  <c r="AJ12" i="9"/>
  <c r="AJ20" i="9"/>
  <c r="AK10" i="9"/>
  <c r="AK13" i="9"/>
  <c r="AK16" i="9"/>
  <c r="AJ7" i="9"/>
  <c r="AJ15" i="9"/>
  <c r="AK7" i="9"/>
  <c r="AK15" i="9"/>
  <c r="AK8" i="9"/>
  <c r="AJ8" i="9"/>
  <c r="AJ16" i="9"/>
  <c r="AJ13" i="9"/>
  <c r="AK21" i="9"/>
  <c r="AJ14" i="9"/>
  <c r="AK18" i="9"/>
  <c r="AJ9" i="9"/>
  <c r="AJ17" i="9"/>
  <c r="AK12" i="9"/>
  <c r="AK9" i="9"/>
  <c r="AK17" i="9"/>
  <c r="AK14" i="9"/>
  <c r="AJ10" i="9"/>
  <c r="AJ18" i="9"/>
  <c r="AJ21" i="9"/>
  <c r="I29" i="9"/>
  <c r="AL7" i="9"/>
  <c r="I30" i="9"/>
  <c r="AK26" i="9"/>
  <c r="AO12" i="9"/>
  <c r="AO20" i="9"/>
  <c r="AN13" i="9"/>
  <c r="AN21" i="9"/>
  <c r="AO13" i="9"/>
  <c r="AO21" i="9"/>
  <c r="AN14" i="9"/>
  <c r="AO14" i="9"/>
  <c r="AN15" i="9"/>
  <c r="AN20" i="9"/>
  <c r="AO8" i="9"/>
  <c r="AO16" i="9"/>
  <c r="AN9" i="9"/>
  <c r="AN17" i="9"/>
  <c r="AO9" i="9"/>
  <c r="AO17" i="9"/>
  <c r="AN10" i="9"/>
  <c r="AN18" i="9"/>
  <c r="AO15" i="9"/>
  <c r="AN8" i="9"/>
  <c r="AO10" i="9"/>
  <c r="AO18" i="9"/>
  <c r="AN11" i="9"/>
  <c r="AN19" i="9"/>
  <c r="AO11" i="9"/>
  <c r="AO19" i="9"/>
  <c r="AN12" i="9"/>
  <c r="AN7" i="9"/>
  <c r="AO7" i="9"/>
  <c r="AN16" i="9"/>
  <c r="AM9" i="9"/>
  <c r="E89" i="9"/>
  <c r="AL12" i="9"/>
  <c r="AL20" i="9"/>
  <c r="AM7" i="9"/>
  <c r="AM12" i="9"/>
  <c r="AM20" i="9"/>
  <c r="AL13" i="9"/>
  <c r="AL21" i="9"/>
  <c r="AL14" i="9"/>
  <c r="AM14" i="9"/>
  <c r="AM11" i="9"/>
  <c r="AL15" i="9"/>
  <c r="AM21" i="9"/>
  <c r="AL8" i="9"/>
  <c r="AL16" i="9"/>
  <c r="AM19" i="9"/>
  <c r="E99" i="9"/>
  <c r="AM8" i="9"/>
  <c r="AM16" i="9"/>
  <c r="AM17" i="9"/>
  <c r="AL9" i="9"/>
  <c r="AL17" i="9"/>
  <c r="AM13" i="9"/>
  <c r="AL10" i="9"/>
  <c r="AL18" i="9"/>
  <c r="D98" i="9"/>
  <c r="AM10" i="9"/>
  <c r="AM26" i="9"/>
  <c r="AM18" i="9"/>
  <c r="AL11" i="9"/>
  <c r="AL19" i="9"/>
  <c r="AM15" i="9"/>
  <c r="D90" i="9"/>
  <c r="AL26" i="9"/>
  <c r="E90" i="9"/>
  <c r="D93" i="9"/>
  <c r="H93" i="9"/>
  <c r="D13" i="10"/>
  <c r="H13" i="10"/>
  <c r="D99" i="9"/>
  <c r="D89" i="9"/>
  <c r="H89" i="9"/>
  <c r="D9" i="10"/>
  <c r="H9" i="10"/>
  <c r="D95" i="9"/>
  <c r="H95" i="9"/>
  <c r="D15" i="10"/>
  <c r="H15" i="10"/>
  <c r="D101" i="9"/>
  <c r="H101" i="9"/>
  <c r="D21" i="10"/>
  <c r="H21" i="10"/>
  <c r="E97" i="9"/>
  <c r="I97" i="9"/>
  <c r="E17" i="10"/>
  <c r="I17" i="10"/>
  <c r="E87" i="9"/>
  <c r="I87" i="9"/>
  <c r="E7" i="10"/>
  <c r="I7" i="10"/>
  <c r="D96" i="9"/>
  <c r="H96" i="9"/>
  <c r="D16" i="10"/>
  <c r="H16" i="10"/>
  <c r="E98" i="9"/>
  <c r="I98" i="9"/>
  <c r="E18" i="10"/>
  <c r="I18" i="10"/>
  <c r="E100" i="9"/>
  <c r="I100" i="9"/>
  <c r="E20" i="10"/>
  <c r="I20" i="10"/>
  <c r="E91" i="9"/>
  <c r="I91" i="9"/>
  <c r="E11" i="10"/>
  <c r="I11" i="10"/>
  <c r="D100" i="9"/>
  <c r="H100" i="9"/>
  <c r="D20" i="10"/>
  <c r="H20" i="10"/>
  <c r="E93" i="9"/>
  <c r="I93" i="9"/>
  <c r="E13" i="10"/>
  <c r="I13" i="10"/>
  <c r="D97" i="9"/>
  <c r="H97" i="9"/>
  <c r="D17" i="10"/>
  <c r="H17" i="10"/>
  <c r="E101" i="9"/>
  <c r="I101" i="9"/>
  <c r="E21" i="10"/>
  <c r="I21" i="10"/>
  <c r="E92" i="9"/>
  <c r="I92" i="9"/>
  <c r="E12" i="10"/>
  <c r="I12" i="10"/>
  <c r="D91" i="9"/>
  <c r="H91" i="9"/>
  <c r="D11" i="10"/>
  <c r="H11" i="10"/>
  <c r="E88" i="9"/>
  <c r="I88" i="9"/>
  <c r="E8" i="10"/>
  <c r="I8" i="10"/>
  <c r="E95" i="9"/>
  <c r="I95" i="9"/>
  <c r="E15" i="10"/>
  <c r="I15" i="10"/>
  <c r="D94" i="9"/>
  <c r="H94" i="9"/>
  <c r="D14" i="10"/>
  <c r="H14" i="10"/>
  <c r="E96" i="9"/>
  <c r="I96" i="9"/>
  <c r="E16" i="10"/>
  <c r="I16" i="10"/>
  <c r="D88" i="9"/>
  <c r="H88" i="9"/>
  <c r="D8" i="10"/>
  <c r="H8" i="10"/>
  <c r="D92" i="9"/>
  <c r="H92" i="9"/>
  <c r="D12" i="10"/>
  <c r="H12" i="10"/>
  <c r="E94" i="9"/>
  <c r="I94" i="9"/>
  <c r="E14" i="10"/>
  <c r="I14" i="10"/>
  <c r="I89" i="9"/>
  <c r="E9" i="10"/>
  <c r="I9" i="10"/>
  <c r="H98" i="9"/>
  <c r="D18" i="10"/>
  <c r="H18" i="10"/>
  <c r="I99" i="9"/>
  <c r="E19" i="10"/>
  <c r="I19" i="10"/>
  <c r="H99" i="9"/>
  <c r="D19" i="10"/>
  <c r="H19" i="10"/>
  <c r="Q19" i="10"/>
  <c r="Y19" i="10"/>
  <c r="M19" i="10"/>
  <c r="P12" i="10"/>
  <c r="X12" i="10"/>
  <c r="L12" i="10"/>
  <c r="X13" i="10"/>
  <c r="L13" i="10"/>
  <c r="P13" i="10"/>
  <c r="Y12" i="10"/>
  <c r="M12" i="10"/>
  <c r="Q12" i="10"/>
  <c r="Q13" i="10"/>
  <c r="Y13" i="10"/>
  <c r="M13" i="10"/>
  <c r="Y18" i="10"/>
  <c r="M18" i="10"/>
  <c r="Q18" i="10"/>
  <c r="X21" i="10"/>
  <c r="L21" i="10"/>
  <c r="P21" i="10"/>
  <c r="P18" i="10"/>
  <c r="X18" i="10"/>
  <c r="L18" i="10"/>
  <c r="P8" i="10"/>
  <c r="X8" i="10"/>
  <c r="L8" i="10"/>
  <c r="Q15" i="10"/>
  <c r="Y15" i="10"/>
  <c r="M15" i="10"/>
  <c r="Q21" i="10"/>
  <c r="Y21" i="10"/>
  <c r="M21" i="10"/>
  <c r="P20" i="10"/>
  <c r="X20" i="10"/>
  <c r="L20" i="10"/>
  <c r="P16" i="10"/>
  <c r="X16" i="10"/>
  <c r="L16" i="10"/>
  <c r="X15" i="10"/>
  <c r="L15" i="10"/>
  <c r="P15" i="10"/>
  <c r="Y16" i="10"/>
  <c r="M16" i="10"/>
  <c r="Q16" i="10"/>
  <c r="Y8" i="10"/>
  <c r="M8" i="10"/>
  <c r="Q8" i="10"/>
  <c r="X17" i="10"/>
  <c r="L17" i="10"/>
  <c r="P17" i="10"/>
  <c r="Q11" i="10"/>
  <c r="Y11" i="10"/>
  <c r="M11" i="10"/>
  <c r="Q7" i="10"/>
  <c r="Y7" i="10"/>
  <c r="M7" i="10"/>
  <c r="X9" i="10"/>
  <c r="L9" i="10"/>
  <c r="P9" i="10"/>
  <c r="Q9" i="10"/>
  <c r="Y9" i="10"/>
  <c r="M9" i="10"/>
  <c r="X19" i="10"/>
  <c r="L19" i="10"/>
  <c r="P19" i="10"/>
  <c r="Y14" i="10"/>
  <c r="M14" i="10"/>
  <c r="Q14" i="10"/>
  <c r="P14" i="10"/>
  <c r="X14" i="10"/>
  <c r="L14" i="10"/>
  <c r="X11" i="10"/>
  <c r="L11" i="10"/>
  <c r="P11" i="10"/>
  <c r="Y20" i="10"/>
  <c r="M20" i="10"/>
  <c r="Q20" i="10"/>
  <c r="Q17" i="10"/>
  <c r="Y17" i="10"/>
  <c r="M17" i="10"/>
  <c r="S93" i="9"/>
  <c r="T92" i="9"/>
  <c r="T93" i="9"/>
  <c r="T98" i="9"/>
  <c r="S101" i="9"/>
  <c r="T99" i="9"/>
  <c r="T95" i="9"/>
  <c r="S100" i="9"/>
  <c r="S96" i="9"/>
  <c r="S95" i="9"/>
  <c r="S98" i="9"/>
  <c r="T101" i="9"/>
  <c r="T96" i="9"/>
  <c r="T88" i="9"/>
  <c r="S97" i="9"/>
  <c r="T91" i="9"/>
  <c r="T87" i="9"/>
  <c r="S89" i="9"/>
  <c r="S92" i="9"/>
  <c r="S88" i="9"/>
  <c r="T89" i="9"/>
  <c r="S99" i="9"/>
  <c r="T94" i="9"/>
  <c r="S94" i="9"/>
  <c r="S91" i="9"/>
  <c r="T100" i="9"/>
  <c r="T97" i="9"/>
  <c r="N19" i="3"/>
  <c r="I90" i="9"/>
  <c r="E10" i="10"/>
  <c r="I10" i="10"/>
  <c r="H90" i="9"/>
  <c r="D10" i="10"/>
  <c r="H10" i="10"/>
  <c r="J31" i="3"/>
  <c r="C32" i="3"/>
  <c r="J32" i="3"/>
  <c r="C30" i="3"/>
  <c r="J33" i="3"/>
  <c r="C33" i="3"/>
  <c r="C31" i="3"/>
  <c r="T11" i="10"/>
  <c r="U9" i="10"/>
  <c r="U19" i="10"/>
  <c r="T9" i="10"/>
  <c r="T20" i="10"/>
  <c r="T14" i="10"/>
  <c r="T18" i="10"/>
  <c r="T13" i="10"/>
  <c r="U18" i="10"/>
  <c r="T15" i="10"/>
  <c r="T21" i="10"/>
  <c r="U14" i="10"/>
  <c r="T17" i="10"/>
  <c r="U12" i="10"/>
  <c r="U16" i="10"/>
  <c r="U20" i="10"/>
  <c r="T19" i="10"/>
  <c r="U8" i="10"/>
  <c r="T16" i="10"/>
  <c r="T8" i="10"/>
  <c r="U17" i="10"/>
  <c r="U11" i="10"/>
  <c r="U15" i="10"/>
  <c r="T12" i="10"/>
  <c r="U7" i="10"/>
  <c r="U21" i="10"/>
  <c r="U13" i="10"/>
  <c r="P10" i="10"/>
  <c r="X10" i="10"/>
  <c r="L10" i="10"/>
  <c r="Y10" i="10"/>
  <c r="M10" i="10"/>
  <c r="Q10" i="10"/>
  <c r="S90" i="9"/>
  <c r="T90" i="9"/>
  <c r="N6" i="3"/>
  <c r="T10" i="10"/>
  <c r="U10" i="10"/>
  <c r="N36" i="3"/>
  <c r="D87" i="9"/>
  <c r="H87" i="9"/>
  <c r="D7" i="10"/>
  <c r="H7" i="10"/>
  <c r="X7" i="10"/>
  <c r="L7" i="10"/>
  <c r="P7" i="10"/>
  <c r="S87" i="9"/>
  <c r="N29" i="3"/>
  <c r="N31" i="3"/>
  <c r="T7" i="10"/>
  <c r="N30" i="3"/>
  <c r="N32" i="3"/>
  <c r="N33" i="3"/>
  <c r="N34" i="3"/>
  <c r="N37" i="3"/>
  <c r="N38" i="3"/>
</calcChain>
</file>

<file path=xl/sharedStrings.xml><?xml version="1.0" encoding="utf-8"?>
<sst xmlns="http://schemas.openxmlformats.org/spreadsheetml/2006/main" count="825" uniqueCount="406">
  <si>
    <t>Plan</t>
  </si>
  <si>
    <t>F</t>
  </si>
  <si>
    <t>M</t>
  </si>
  <si>
    <t>SUMA ASEGURADA</t>
  </si>
  <si>
    <t>Hospitalización</t>
  </si>
  <si>
    <t>Recargo por pago fraccionado</t>
  </si>
  <si>
    <t>Anual</t>
  </si>
  <si>
    <t>Semestral</t>
  </si>
  <si>
    <t>Trimestral</t>
  </si>
  <si>
    <t>Mensual</t>
  </si>
  <si>
    <t>Nombre del contratante</t>
  </si>
  <si>
    <t>Fecha de cotización</t>
  </si>
  <si>
    <t>No.</t>
  </si>
  <si>
    <t>Nombre</t>
  </si>
  <si>
    <t>Sexo</t>
  </si>
  <si>
    <t>Edad</t>
  </si>
  <si>
    <t>Femenino</t>
  </si>
  <si>
    <t>Masculino</t>
  </si>
  <si>
    <t>Tipo de póliza</t>
  </si>
  <si>
    <t>Nueva</t>
  </si>
  <si>
    <t>Prima anual</t>
  </si>
  <si>
    <t>Emergencia en el extranjero</t>
  </si>
  <si>
    <t>Garantía de límite de copagos</t>
  </si>
  <si>
    <t>Subtotal</t>
  </si>
  <si>
    <t>Forma de pago</t>
  </si>
  <si>
    <t>Derecho de póliza</t>
  </si>
  <si>
    <t>Prima neta</t>
  </si>
  <si>
    <t>IVA</t>
  </si>
  <si>
    <t>Prima total</t>
  </si>
  <si>
    <t>No. recibos</t>
  </si>
  <si>
    <t>MEDIACCESS SEGUROS DE SALUD</t>
  </si>
  <si>
    <t>SOLICITANTE 4</t>
  </si>
  <si>
    <t>SOLICITANTE 5</t>
  </si>
  <si>
    <t>SOLICITANTE 6</t>
  </si>
  <si>
    <t>SOLICITANTE 7</t>
  </si>
  <si>
    <t>Nombre del agente</t>
  </si>
  <si>
    <t>La presente cotización tiene una vigencia de 30 días a partir de la fecha de la misma.</t>
  </si>
  <si>
    <t>La aceptación de los asegurados está sujeta a selección médica conforme al llenado del Cuestionario Médico.</t>
  </si>
  <si>
    <t>Las coberturas amparadas en la presente cotización están sujetas a las Condiciones Generales registradas ante la Comisión Nacional de Seguros y Fianzas</t>
  </si>
  <si>
    <t>De acuerdo a las disposiciones emitidas por la Secretaría de Hacienda y Crédito Público relativas a las medidas que internacionalmente debemos de cumplir para prevenir el lavado de dinero y financiamiento al terrorismo, nos obliga a las compañías de seguros a recabar información adicional en materia de identificación del contratante, asegurados y beneficiarios. En caso de solicitar la emisión de la póliza será necesario recabar dicha documentación. Los originales serán utilizados únicamente para cotejo de las copias y serán devueltos.</t>
  </si>
  <si>
    <t>Este documento sólo constituye una solicitud de seguro y, por tanto, no representa garantía alguna de que la misma será aceptada por la empresa de seguros, ni de que, en caso de aceptarse, la aceptación concuerde totalmente con los términos de la solicitud</t>
  </si>
  <si>
    <t>Notas importantes</t>
  </si>
  <si>
    <t>30 sesiones por año</t>
  </si>
  <si>
    <t>La prima señalada, así como las condiciones de aseguramiento que se plasman en la presente cotización, no serán válidas en caso de que no coincida con la información proporcionada a esta institución por el cliente</t>
  </si>
  <si>
    <t>Cobertura básica</t>
  </si>
  <si>
    <t>Extraprima</t>
  </si>
  <si>
    <t>Primer recibo</t>
  </si>
  <si>
    <t>Recibos subsecuentes</t>
  </si>
  <si>
    <t>COBERTURAS</t>
  </si>
  <si>
    <t>COPAGO</t>
  </si>
  <si>
    <t>Consulta de primer contacto</t>
  </si>
  <si>
    <t>Sin Límite</t>
  </si>
  <si>
    <t>Consulta de especialidad (segundo contacto)</t>
  </si>
  <si>
    <t>Medicamentos</t>
  </si>
  <si>
    <t>Apoyos de diagnóstico</t>
  </si>
  <si>
    <t>Odontología</t>
  </si>
  <si>
    <t>Ambulancia de traslado (con o sin unidad de terapia intensiva)</t>
  </si>
  <si>
    <t xml:space="preserve">Ida y vuelta en un mismo día </t>
  </si>
  <si>
    <t>Esquema de vacunación</t>
  </si>
  <si>
    <t>Según esquema nacional</t>
  </si>
  <si>
    <t>Orientación médica telefónica</t>
  </si>
  <si>
    <t>Fisioterapia e Inhaloterapia</t>
  </si>
  <si>
    <t>US $300,000</t>
  </si>
  <si>
    <t>US$50.00</t>
  </si>
  <si>
    <t>Urgencia médica</t>
  </si>
  <si>
    <t>Órtesis, prótesis y endoprótesis</t>
  </si>
  <si>
    <t>Cámara hiperbárica</t>
  </si>
  <si>
    <t>10 sesiones por año</t>
  </si>
  <si>
    <t>Suministro de oxígeno</t>
  </si>
  <si>
    <t>Máximo 24 semanas</t>
  </si>
  <si>
    <t>Diferencia</t>
  </si>
  <si>
    <t>Oro</t>
  </si>
  <si>
    <t>Plata</t>
  </si>
  <si>
    <t>Bronce</t>
  </si>
  <si>
    <t>Factor</t>
  </si>
  <si>
    <t>Suma asegurada</t>
  </si>
  <si>
    <t>SA</t>
  </si>
  <si>
    <t>Coberturas Adicionales</t>
  </si>
  <si>
    <t>Tipo de Póliza</t>
  </si>
  <si>
    <t>PR de Parto y atención al recién nacido sano</t>
  </si>
  <si>
    <t>PR Consultas de 1° y 2° contacto</t>
  </si>
  <si>
    <t>PR de Odontología</t>
  </si>
  <si>
    <t>PR de Medicamentos</t>
  </si>
  <si>
    <t>PR de Hospitales</t>
  </si>
  <si>
    <t>PR de Laboratorio</t>
  </si>
  <si>
    <t>PR de Gabinete</t>
  </si>
  <si>
    <t>PR de Otros servicios no hospitalarios</t>
  </si>
  <si>
    <t>PR de Urgencias y ambulancia terrestre</t>
  </si>
  <si>
    <t>EDAD</t>
  </si>
  <si>
    <t>0-14</t>
  </si>
  <si>
    <t>15-19</t>
  </si>
  <si>
    <t>20-24</t>
  </si>
  <si>
    <t>25-29</t>
  </si>
  <si>
    <t>30-34</t>
  </si>
  <si>
    <t>35-39</t>
  </si>
  <si>
    <t>40-44</t>
  </si>
  <si>
    <t>45-49</t>
  </si>
  <si>
    <t>50-54</t>
  </si>
  <si>
    <t>55-59</t>
  </si>
  <si>
    <t>60-64</t>
  </si>
  <si>
    <t>65-69</t>
  </si>
  <si>
    <t>70-74</t>
  </si>
  <si>
    <t>75-79</t>
  </si>
  <si>
    <t>80-más</t>
  </si>
  <si>
    <t>Cobertura</t>
  </si>
  <si>
    <t>Consultas</t>
  </si>
  <si>
    <t>Hospitales</t>
  </si>
  <si>
    <t>Parto</t>
  </si>
  <si>
    <t>Laboratorio</t>
  </si>
  <si>
    <t>Gabinete</t>
  </si>
  <si>
    <t>Otros serv no hosp</t>
  </si>
  <si>
    <t>Urgencia y A.Terrestre</t>
  </si>
  <si>
    <t>Coberturas Básicas</t>
  </si>
  <si>
    <t>Copago base</t>
  </si>
  <si>
    <t>Copago contratado</t>
  </si>
  <si>
    <t>Copago por nivel hospitalario</t>
  </si>
  <si>
    <t>PRIMAS DE RIESGO BASE</t>
  </si>
  <si>
    <t>PRIMA DE RIESGO GLOBAL</t>
  </si>
  <si>
    <t>Suma Asegurada por nivel hospitalario</t>
  </si>
  <si>
    <t>Factor Parto</t>
  </si>
  <si>
    <t>Fecha</t>
  </si>
  <si>
    <t>SOLICITANTE 1</t>
  </si>
  <si>
    <t>SOLICITANTE 2</t>
  </si>
  <si>
    <t>SOLICITANTE 3</t>
  </si>
  <si>
    <t>Renovación</t>
  </si>
  <si>
    <t>COBERTURAS ADICIONALES</t>
  </si>
  <si>
    <t>PRIMA DE TARIFA</t>
  </si>
  <si>
    <t>Gadm</t>
  </si>
  <si>
    <t>Gadq</t>
  </si>
  <si>
    <t>Utilidad</t>
  </si>
  <si>
    <t>sin limite</t>
  </si>
  <si>
    <t>Columna de utilidad</t>
  </si>
  <si>
    <t>Servicios  no Hospitalarios</t>
  </si>
  <si>
    <t>XXXXXXXXXXX</t>
  </si>
  <si>
    <t>Sin LÍmite</t>
  </si>
  <si>
    <t>Frecuencia Consultas de 1° y 2° contacto</t>
  </si>
  <si>
    <t>Frecuencia de Hospitalización y Maternidad</t>
  </si>
  <si>
    <t>FRECUENCIAS</t>
  </si>
  <si>
    <t>PRIMAS DE RIESGO FINALES</t>
  </si>
  <si>
    <t>Indicador</t>
  </si>
  <si>
    <t xml:space="preserve">Factor </t>
  </si>
  <si>
    <t>Elegido</t>
  </si>
  <si>
    <t>Copagos Servicios no Hosp.</t>
  </si>
  <si>
    <t>Copagos Odontología</t>
  </si>
  <si>
    <t>Contratado</t>
  </si>
  <si>
    <t>XXXXXXXXXX</t>
  </si>
  <si>
    <t>Factor por Nivel Hospitalario</t>
  </si>
  <si>
    <t>Parto y atención al recién nacido sano</t>
  </si>
  <si>
    <t>nuevo</t>
  </si>
  <si>
    <t>original</t>
  </si>
  <si>
    <t>Cotización Salud Individual IntegralAccess</t>
  </si>
  <si>
    <t>Prima de Tarifa 2014</t>
  </si>
  <si>
    <t>PRIMA DE TARIFA ORO</t>
  </si>
  <si>
    <t>PRIMA DE TARIFA PLATA</t>
  </si>
  <si>
    <t>PRIMA DE TARIFA BRONCE</t>
  </si>
  <si>
    <t>PRIMA DE TARIFA 2014</t>
  </si>
  <si>
    <t>PRIMA DE TARIFA 2014 INTEGRA FLEX</t>
  </si>
  <si>
    <t>Factor de Incremento en copago</t>
  </si>
  <si>
    <t>Serv no hosp</t>
  </si>
  <si>
    <t>Total</t>
  </si>
  <si>
    <t>PRIMA DE TARIFA Titanium 30</t>
  </si>
  <si>
    <t>%</t>
  </si>
  <si>
    <t>Incremento</t>
  </si>
  <si>
    <t>Suma Aseg</t>
  </si>
  <si>
    <t>Columna</t>
  </si>
  <si>
    <t>Incremento por Rango</t>
  </si>
  <si>
    <t>Gastos</t>
  </si>
  <si>
    <t>PRIMA DE TARIFA ANUAL</t>
  </si>
  <si>
    <t>PRIMA DE TARIFA MENSUAL</t>
  </si>
  <si>
    <t>ADMINISTRACIÓN</t>
  </si>
  <si>
    <t>ADQUISICIÓN</t>
  </si>
  <si>
    <t>RIESGO</t>
  </si>
  <si>
    <t>UTILIDAD</t>
  </si>
  <si>
    <t>Codigo Plan</t>
  </si>
  <si>
    <t>RAMO</t>
  </si>
  <si>
    <t>Suma Asegurada</t>
  </si>
  <si>
    <t>Consulta</t>
  </si>
  <si>
    <t>NO</t>
  </si>
  <si>
    <t>SL</t>
  </si>
  <si>
    <t>Ejemplo</t>
  </si>
  <si>
    <t>I</t>
  </si>
  <si>
    <t>IP</t>
  </si>
  <si>
    <t>IO</t>
  </si>
  <si>
    <t>IB</t>
  </si>
  <si>
    <t>Plan + Nivel Hosp</t>
  </si>
  <si>
    <t>Serv No Hosp</t>
  </si>
  <si>
    <t>10</t>
  </si>
  <si>
    <t>200</t>
  </si>
  <si>
    <t>20</t>
  </si>
  <si>
    <t>-0715</t>
  </si>
  <si>
    <t>Codigo de Plan</t>
  </si>
  <si>
    <t>mm/aa</t>
  </si>
  <si>
    <t>Requiere: Elegibilidad y Autorizaciones</t>
  </si>
  <si>
    <t>Clave</t>
  </si>
  <si>
    <t>Coberturas</t>
  </si>
  <si>
    <t>Cubierto</t>
  </si>
  <si>
    <t>Límite $</t>
  </si>
  <si>
    <t>Límite consultas</t>
  </si>
  <si>
    <t>Copago</t>
  </si>
  <si>
    <t>Especificaciones</t>
  </si>
  <si>
    <t>Consulta Médica de Primer Contacto</t>
  </si>
  <si>
    <t>SI</t>
  </si>
  <si>
    <t>SIN LIMITE</t>
  </si>
  <si>
    <t>Consulta de Especialidad (Segundo Contacto)</t>
  </si>
  <si>
    <t>Apoyos de Diagnóstico (Gabinete y Laboratorio)</t>
  </si>
  <si>
    <r>
      <t xml:space="preserve">El copago aplica sobre el precio de venta que maneja el proveedor
</t>
    </r>
    <r>
      <rPr>
        <b/>
        <sz val="9"/>
        <color rgb="FF000000"/>
        <rFont val="Tahoma"/>
        <family val="2"/>
      </rPr>
      <t xml:space="preserve">Los estudios especializados deberán ser prescritos por el médico tratante de la Red de Prestadores de Servicios mediante el formato correspondiente. </t>
    </r>
  </si>
  <si>
    <t>El copago aplica sobre el precio de venta que maneja la farmacia. El servicio se otorga a través de las farmacias que pertenezcan a la red de prestadores de servicios</t>
  </si>
  <si>
    <t>Urgencia Médica</t>
  </si>
  <si>
    <t xml:space="preserve">Copago por evento, independientemente del número de días de hospitalización.
Todas las hospitalizaciones deberán ser programadas y previamente autorizadas por la Compañía, a excepción de las remitidas por urgencias.                                                                                                                          </t>
  </si>
  <si>
    <t>Prótesis quirúrgicas y/o Endoprótesis</t>
  </si>
  <si>
    <t>Quimioterapia y radioterapia</t>
  </si>
  <si>
    <t>Copago por cada 30 días, independientemente del número de sesiones requeridas en ese periodo</t>
  </si>
  <si>
    <t>Hemodiálisis</t>
  </si>
  <si>
    <t>Copago por cada 60 días, independientemente del número de sesiones requeridas en ese periodo</t>
  </si>
  <si>
    <r>
      <t xml:space="preserve">El copago es por consulta y son permitidos hasta 3 procedimientos:
-Profilaxis (Limpieza)
-Historia clínica dental
-Radiografías dentales
-Obturaciones de amalgama
-Obturaciones de resinas fotocurables
-Extracciones (incluidos terceros molares que no requieran cirugía maxilofacial)
</t>
    </r>
    <r>
      <rPr>
        <b/>
        <sz val="9"/>
        <color rgb="FF000000"/>
        <rFont val="Tahoma"/>
        <family val="2"/>
      </rPr>
      <t>Cualquier procedimiento no enunciado se encuentra excluido. En caso de que al Asegurado se le realizara cualquier procedimiento no cubierto, éste deberá pagar el 100% de su costo.</t>
    </r>
  </si>
  <si>
    <t>Ambulancia de Traslado (con o sin unidad de terapia intensiva)</t>
  </si>
  <si>
    <t>Servicio de traslado ida y vuelta en un mismo día</t>
  </si>
  <si>
    <t>La Ambulancia de Traslado es por evento. Se cubre el traslado terrestre (por urgencia o programado) Este servicio deberá ser coordinado y autorizado por la Compañía.</t>
  </si>
  <si>
    <t>Se cubre de acuerdo al esquema de vacunación indicado por la Secretaría de Salud, adicional a  este esquema quedan cubiertas las vacunas contra Hepatitis A y Varicela, siempre y cuando sean prescritas por el médico tratante</t>
  </si>
  <si>
    <t>Cámara Hiperbárica</t>
  </si>
  <si>
    <t>10 Sesiones por año</t>
  </si>
  <si>
    <r>
      <t xml:space="preserve">Se proporcionará un máximo de 10 sesiones de cámara hiperbárica, previa valoración del médico tratante y autorización de la compañía.                                                                                                                              
</t>
    </r>
    <r>
      <rPr>
        <b/>
        <sz val="9"/>
        <color rgb="FF000000"/>
        <rFont val="Tahoma"/>
        <family val="2"/>
      </rPr>
      <t xml:space="preserve">No se cubre Cámara hiperbárica con fines estéticos. </t>
    </r>
  </si>
  <si>
    <t>Orientación Médica Telefónica</t>
  </si>
  <si>
    <t>Consulta Médica Domiciliaria</t>
  </si>
  <si>
    <t>Servicio de Enfermería</t>
  </si>
  <si>
    <t xml:space="preserve">30 días </t>
  </si>
  <si>
    <t>Suministro de Oxígeno</t>
  </si>
  <si>
    <t>24 semanas</t>
  </si>
  <si>
    <t>Copago por día. Se cubre por un plazo máximo de  24 semanas desde el inicio del padecimiento. En caso de ser prescrito por el médico tratante al requerirse un plazo mayor y previa autorización de la Compañía,  se podrá ampliar el plazo otras 24 semanas como máximo y siempre que la póliza se encuentre vigente.</t>
  </si>
  <si>
    <t>30 sesiones por año póliza</t>
  </si>
  <si>
    <t>La consulta de fisioterapia e inhaloterapia se cobrará por evento.</t>
  </si>
  <si>
    <t>Emergencia en el Extranjero</t>
  </si>
  <si>
    <t>USD $300,000</t>
  </si>
  <si>
    <t>USD $50</t>
  </si>
  <si>
    <r>
      <t xml:space="preserve">En todos los casos, el Asegurado que requiera atención médica por una urgencia, deberá solicitar la autorización telefónicamente para tomar cualquier iniciativa o comprometer cualquier gasto cubierto por esta cobertura.Si el beneficiario o tercera persona no pudiera comunicarse por una circunstancia o razón involuntaria con el Centro de Atención Telefónica, el Asegurado recurrirá al servicio médico más próximo, con la obligación ineludible de notificar la incidencia al Centro de Atención Telefónica  dentro de las 24 horas de producido el evento a efecto de saber si los gastos están cubiertos y si se consideran una urgencia médica. </t>
    </r>
    <r>
      <rPr>
        <b/>
        <sz val="9"/>
        <color rgb="FF000000"/>
        <rFont val="Tahoma"/>
        <family val="2"/>
      </rPr>
      <t xml:space="preserve">No habrá reembolso por esta cobertura, sólo aplica el pago directo. </t>
    </r>
  </si>
  <si>
    <t>Atención  fuera de Red</t>
  </si>
  <si>
    <t>No aplica</t>
  </si>
  <si>
    <t>Urgencia Fuera de Red</t>
  </si>
  <si>
    <t>Tipo de red</t>
  </si>
  <si>
    <t xml:space="preserve"> </t>
  </si>
  <si>
    <t>EXCLUSIONES GENERALES</t>
  </si>
  <si>
    <t xml:space="preserve">2. Servicios originados por hechos ocultados o mal informados. </t>
  </si>
  <si>
    <t>3. No se cubren enfermedades y/o padecimientos congénitos de cualquier tipo, de menores  de 5 años de edad cuya madre no haya estado asegurada al menos 10 meses ininterrumpidos a la fecha de parto y/o nacimiento del menor en cuestión.</t>
  </si>
  <si>
    <t xml:space="preserve">5.Complicaciones originadas por cualquier estudio, tratamiento, padecimiento, lesión, afección, intervención, enfermedad o accidente expresamente excluido en esta póliza. </t>
  </si>
  <si>
    <t>6.No se cubre cualquier enfermedad o accidente cuyo inicio se haya manifestado en el periodo al descubierto, así como cualquier gasto erogado en dicho periodo.</t>
  </si>
  <si>
    <t xml:space="preserve">8. Anteojos, lentes de contacto, anillos intracorneales, lentes intraoculares. </t>
  </si>
  <si>
    <t>9. Prótesis auditivas, implantes auditivos, cocleares o auxiliares para mejorar la audición.</t>
  </si>
  <si>
    <t>10.Plantillas, zapatos y/o alerones ortopédicos.</t>
  </si>
  <si>
    <t>11.Cirugía refractiva para corregir dioptrías menores a 5 por cada ojo.</t>
  </si>
  <si>
    <t>12. Equipo de riñón artificial para uso residencial</t>
  </si>
  <si>
    <t>13. Estudios y/o tratamientos para corregir alteraciones del sueño, apnea de sueño, roncopatías, trastornos de la conducta, del aprendizaje, hiperquinéticos, déficit de atención, terapias de lenguaje de cualquier tipo, enajenación mental, demencia, depresión psíquica o nerviosa, histeria, neurosis, psicosis, lesiones autoinfligidas, intento de suicidio (aun cuando se cometan en estado de enajenación mental), síndrome de fatiga crónica, tratamientos psicológicos, psiquiátricos o psíquicos. Todo lo anterior independientemente de su causa o complicación.</t>
  </si>
  <si>
    <t>14. Curas de reposo, exámenes médicos para comprobación del estado de salud (check up), materiales de consumo (materiales de curación, bolsas recolectoras de orina, protectores cutáneos, placas adhesivas, materiales para ostomías, etc.), productos odontológicos (cepillos dentales, pasta dental, hilo dental, etc.),  multivitamínicos, complementos alimenticios, ningún tipo de leches, fórmulas o sustitutos de leche materna, productos de perfumería o belleza, medicamentos de autoservicio o que no cumplan con la definición de medicamento de la Ley General de Salud.</t>
  </si>
  <si>
    <t>15.Accidentes, padecimientos, intervenciones, complicaciones o tratamientos (incluyendo tratamientos de rehabilitación) que resulten a consecuencia del alcoholismo, drogadicción o cualquier tipo de toxicomanías o fármaco-dependencias, por culpa grave del asegurado.</t>
  </si>
  <si>
    <t>17. Cirugía estética de nariz, excepto cirugía reconstructiva requerida a consecuencia de un accidente o padecimiento cubierto.</t>
  </si>
  <si>
    <t>18. Tratamientos de calvicie, dietéticos, médicos y/o quirúrgicos por obesidad, sobrepeso, anorexia y bulimia, así como sus complicaciones.</t>
  </si>
  <si>
    <t>19.Honorarios, tratamientos médicos y quirúrgicos, procedimientos a base de hipnotismo, quelaciones, medicina alternativa (acupuntura, naturismo, homeopatía, quiropráctico, vegetarianos, etc.) y complementaria con beneficio incierto y/o con fines preventivos.</t>
  </si>
  <si>
    <t xml:space="preserve">20. Diagnóstico y pruebas para detectar el Virus de Inmunodeficiencia Humana (VIH).   </t>
  </si>
  <si>
    <t xml:space="preserve">21. Cualquier tratamiento y medicamento relacionado con hormonas para el crecimiento y/o  síndrome de talla baja, independientemente de la causa de su prescripción. </t>
  </si>
  <si>
    <t>22.Gastos relacionados con cualquier método de tratamiento por problemas en la mandíbula o la articulación de la misma, incluyendo el síndrome temporomandibular, desórdenes craneomandibulares o cualquier otra condición que une el hueso de la mandíbula con el cráneo y su grupo de músculos, nervios y otros tejidos relacionados con esta articulación.</t>
  </si>
  <si>
    <t>23.Gastos, estudios y procedimientos quirúrgicos erogados por el donador de órganos, así como sus complicaciones y secuelas.</t>
  </si>
  <si>
    <t>24.Tratamiento o medicamentos que no hayan sido aprobados por la autoridad competente en el lugar que se hubieran prescrito o seguido, y aquellos que por su naturaleza, se consideran experimentales o de investigación.</t>
  </si>
  <si>
    <t xml:space="preserve">25.Lesiones producidas en riñas en las cuales el asegurado sea el provocador; lesiones sufridas como consecuencia de la participación del asegurado en actos delictivos como sujeto activo del delito; así como las sufridas al prestar servicio militar, naval o  policíaco; o en tiempo de guerra, revoluciones, alborotos populares, insurrecciones o rebeliones; o a consecuencia de radiaciones atómicas o nucleares de cualquier índole, y epidemias declaradas oficialmente. </t>
  </si>
  <si>
    <t xml:space="preserve">26. Padecimientos resultantes de la práctica profesional de cualquier deporte por el que el asegurado perciba cualquier tipo de retribución, así como los resultantes de su participación en competencias, entrenamientos, pruebas o contiendas de seguridad, resistencia o velocidad; o bien deportes peligrosos y/o extremos, amateur o profesional, tales como: alpinismo, automovilismo, aviación deportiva, salto de bungee, lucha grecorromana, espeleología, box y tauromaquia, entre otros. </t>
  </si>
  <si>
    <t>27. Gastos, honorarios médicos y/u horarios quirúrgicos por tratamiento médico y/o quirúrgico, cuando el médico sea el mismo asegurado, familiar directo del asegurado por consanguinidad o por afinidad hasta segundo grado.</t>
  </si>
  <si>
    <t xml:space="preserve">28. Tratamientos de planificación familiar no definitiva o de anticoncepción. </t>
  </si>
  <si>
    <t>EXCLUSIONES PARTICULARES</t>
  </si>
  <si>
    <t>CONSULTA DE ESPECIALIDAD (SEGUNDO CONTACTO)</t>
  </si>
  <si>
    <t xml:space="preserve">1. No se cubren consultas o tratamientos de especialidad que no hayan sido remitidos por un médico de primer contacto de la Red de Prestadores de Servicios. </t>
  </si>
  <si>
    <t>MEDICAMENTOS</t>
  </si>
  <si>
    <t>1. No se cubren medicamentos que no hayan sido prescritos por el médico tratante de la Red de Prestadores de Servicios o bien que no tengan relación con el padecimiento que originó la consulta.</t>
  </si>
  <si>
    <t>APOYOS DE DIAGNÓSTICO</t>
  </si>
  <si>
    <t>2. No se cubre parto prematuro provocado por tabaquismo, alcoholismo,   cualquier tipo de toxicomanías y/o fármaco-dependencias.</t>
  </si>
  <si>
    <t>4. Quedan excluidas las interrupciones voluntarias del embarazo, así como sus consecuencias, cualesquiera que sean sus causas.</t>
  </si>
  <si>
    <t>APOYOS DE ODONTOLOGÍA</t>
  </si>
  <si>
    <t>1.  No se cubre ortodoncia, cirugía maxilofacial, endodoncia, periodoncia, ortopedia dental,  guardas oclusales, ni cualquier procedimiento no enunciado anteriormente en el apartado de Alcance de la Cobertura. En caso de que al asegurado se le realizara cualquier procedimiento no cubierto, este deberá pagar el 100% de su costo.</t>
  </si>
  <si>
    <t>AMBULANCIA TERRESTRE</t>
  </si>
  <si>
    <t>ÓRTESIS</t>
  </si>
  <si>
    <t>1. No se cubren aparatos de órtesis para padecimientos preexistentes, únicamente para padecimientos iniciados después del inicio de vigencia de la póliza.</t>
  </si>
  <si>
    <t xml:space="preserve">2. No se cubren sillas de ruedas motorizadas, únicamente manuales. </t>
  </si>
  <si>
    <t>3. No se cubren plantillas médicas, zapatos ni alerones.</t>
  </si>
  <si>
    <t>4. No se cubren los gastos por pérdida, destrucción o mal uso de los aparatos, estos corren por cuenta del asegurado.</t>
  </si>
  <si>
    <t>PRÓTESIS Y ENDOPRÓTESIS</t>
  </si>
  <si>
    <t xml:space="preserve">1. No se cubre prótesis dental, a menos que sea requerida a causa de un accidente. </t>
  </si>
  <si>
    <t>ESQUEMA DE VACUNACIÓN</t>
  </si>
  <si>
    <t xml:space="preserve">1. No se cubren vacunas que no estén consideradas en el esquema de vacunación de la Secretaría de Salud de acuerdo a la edad y sexo del asegurado correspondiente. </t>
  </si>
  <si>
    <t>CÁMARA HIPERBARICA</t>
  </si>
  <si>
    <t xml:space="preserve">1. No se cubre Cámara hiperbárica con fines estéticos. </t>
  </si>
  <si>
    <t>SERVICIOS DE ENFERMERÍA</t>
  </si>
  <si>
    <t>2. No se cubren los honorarios de personal de enfermería que no hayan sido autorizados y programados por la Compañía.</t>
  </si>
  <si>
    <t>EMERGENCIA EN EL EXTRANJERO</t>
  </si>
  <si>
    <t>1. Reembolsos de gastos que el asegurado haya gestionado, contratado y/o pagado por su cuenta.</t>
  </si>
  <si>
    <t>3. Todo gasto erogado por embarazo, parto, cesárea  o complicaciones del embarazo,  cuando se tenga más de 5 meses de gestación</t>
  </si>
  <si>
    <t>4. Todo gasto erogado por trastornos mentales y/o intentos de suicidio</t>
  </si>
  <si>
    <t>5. Viajes iniciados específicamente para recibir tratamiento médico</t>
  </si>
  <si>
    <t xml:space="preserve">6. Lesiones producidas en riñas en las cuales el asegurado sea el provocador; lesiones sufridas como consecuencia de la participación del asegurado en actos delictivos como sujeto activo del delito; así como las sufridas al prestar servicio militar, naval, o  policíaco; o en tiempo de guerra, revoluciones, alborotos populares, insurrecciones o rebeliones; o a consecuencia de radiaciones atómicas o nucleares de cualquier índole, y epidemias declaradas oficialmente en el extranjero. </t>
  </si>
  <si>
    <t>7. Incidentes que involucren el uso de drogas, a no ser que sean recetadas por un médico</t>
  </si>
  <si>
    <t>8. Situaciones en las que el asegurado se encuentre bajo circunstancias que impidan acceder a él o que pongan en peligro la vida de las personas que pudiesen proporcionarle los servicios de asistencia</t>
  </si>
  <si>
    <t xml:space="preserve">9. Emergencias que se presenten después de 30 días de iniciado el viaje. </t>
  </si>
  <si>
    <t>10. Los accidentes o enfermedades que se hayan originado dentro de los límites territoriales de la República Mexicana y su atención se lleve a cabo en el extranjero</t>
  </si>
  <si>
    <t>11. Servicios de enfermera fuera del hospital</t>
  </si>
  <si>
    <t>12. Tratamientos de rehabilitación</t>
  </si>
  <si>
    <t>13. Padecimientos preexistentes</t>
  </si>
  <si>
    <t>14. Los gastos médicos realizados que no cumplan la condición de Urgencia Médica</t>
  </si>
  <si>
    <t>VIH</t>
  </si>
  <si>
    <t xml:space="preserve">1. La cobertura aplica siempre y cuando el Virus de Inmunodeficiencia Humana no haya sido detectado antes o durante ese período de cuatro años. Tampoco se otorgará el servicio de diagnóstico para detectar la presencia del VIH en el Asegurado en ningún momento. </t>
  </si>
  <si>
    <t>Parto, Cesárea y Atención al Recién Nacido Sano (Más de 10 meses de antigüedad)</t>
  </si>
  <si>
    <r>
      <t xml:space="preserve">% de los gatos procedentes de urgencias reales. </t>
    </r>
    <r>
      <rPr>
        <b/>
        <sz val="9"/>
        <color rgb="FF000000"/>
        <rFont val="Tahoma"/>
        <family val="2"/>
      </rPr>
      <t>En caso de que no se trate de una urgencia real, el copago será el correspondiente a cada uno de los rubros de la factura; ya sea cosulta, medicamentos o auxiliares de diagnóstico; aún y cuando la atención se realice en el área de urgencias de un hospital.</t>
    </r>
  </si>
  <si>
    <t>Órtesis</t>
  </si>
  <si>
    <t xml:space="preserve">La Asesoría Médica Telefónica no tiene ningún costo mientras el servicio esté vigente 
</t>
  </si>
  <si>
    <t>El copago es por turno.Esta cobertura se proporciona hasta por 30 días naturales, con un máximo de 3 turnos por día por año póliza. Si el médico tratante de la Red de Prestadores de Servicios lo prescribe, la Compañía pondrá a consideración la ampliación del plazo. Lo anterior, siempre que la  póliza se encuentre vigente.</t>
  </si>
  <si>
    <t>Si el Asegurado por decisión propia, decide atender su enfermedad o accidente fuera de la Red de Prestadores de Servicios, deberá cubrir los gastos correspondientes y presentarlos comprobantes con la solicitud de reembolso de gastos de acuerdo a lo estipulado en la Cláusula 7.28. pago de indemnizaciones Sobre el monto reclamado por el asegurado, la Compañía establecerá el monto procedente de acuerdo al GUA y a las condiciones su póliza. A dicho monto procedente se le descontará el copago contratado y a la cantidad resultante se le aplicará un copago adicional.</t>
  </si>
  <si>
    <t>50%  Adicional</t>
  </si>
  <si>
    <t>25%  Adicional</t>
  </si>
  <si>
    <t>4. No se cubren enfermedades y/o padecimientos congénitos de cualquier tipo, de los asegurados mayores de 5 años de edad cuya madre no haya estado asegurada al menos 10 meses ininterrumpidos    a la fecha de parto y/o nacimiento del asegurado en cuestión y cuyos signos o síntomas hayan sido aparentes y/o diagnosticados previamente a la fecha de alta del asegurado en la póliza.</t>
  </si>
  <si>
    <t>1. Padecimientos preexistentes a la contratación del seguro  así como sus complicaciones, con excepción de los que hayan sido declarados en la solicitud de seguro y sobre los cuales no exista endoso de exclusión.</t>
  </si>
  <si>
    <t>7. Tratamientos y/o estudios para el diagnóstico de fertilidad y/o esterilidad, recanalizacion tubarica, reproducción asistida, disfunción eréctil, eyaculación precoz, impotencia sexual, cambio o transformación de sexo ni cualquiera de sus consecuencias y/o sus complicaciones, así como cualquier evento hospitalario derivado de dichos tratamientos o estudios.</t>
  </si>
  <si>
    <t>16.Tratamientos y/o medicamentos para corregir o controlar acné, cualquier tratamiento, intervención o medicamento quirúrgico de carácter estético o plástico, incluyendo dermatocosméticos.</t>
  </si>
  <si>
    <t>1. No se cubren estudios que no hayan sido prescritos por el médico tratante de la Red de Prestadores de Servicios o bien que no tengan relación con el padecimiento que originó la consulta.                • Ecografía 3D, así como estudios para detectar malformaciones congénitas hereditarias o adquiridas del producto.</t>
  </si>
  <si>
    <t>PARTO, CESÁREA Y ATENCIÓN AL RECIÉN NACIDO SANO</t>
  </si>
  <si>
    <t xml:space="preserve">1. No se cubren gastos cuando el embarazo sea derivado de un tratamiento de fertilidad, esterilidad  y/o maternidad subrogada, así como tampoco quedarán amparados los gastos originados por la atención médica del recién nacido de dicho embarazo. </t>
  </si>
  <si>
    <t xml:space="preserve">3. Quedan excluidas los gatos del recién nacido que no se encuentren específicamente definidos en esta cobertura. </t>
  </si>
  <si>
    <t xml:space="preserve">2. No se cubren los gastos por  pérdida o destrucción de los aparatos. Estos corren por cuenta del asegurado. </t>
  </si>
  <si>
    <t>3. Reposición de prótesis o endoprótesis existentes a la fecha de contratación de la presente póliza, o cuya primera colocación no haya sido cubierta por la Compañía.</t>
  </si>
  <si>
    <t>4. Prótesis o endoprótesis que incluyan servomecanismos electrónicos y/o computarizados.</t>
  </si>
  <si>
    <t>5. Prótesis o endoprótesis no funcionales.</t>
  </si>
  <si>
    <t>1. No se cubre el traslado de pacientes que se encuentran en condiciones de psiquiátrico agresivas, ebrios o drogados agresivos.</t>
  </si>
  <si>
    <t>2. Tampoco las vacunas antialérgicas en caso de no tener contratada la cobertura de medicamentos.</t>
  </si>
  <si>
    <t>1. No se otorgará el servicio de enfermería a pacientes que  se encuentren en condiciones psiquiátricas-agresivas, bajo el influjo de alcohol y/o drogas.</t>
  </si>
  <si>
    <t>2. Traslados debido a lesiones y/o enfermedades leves tales como gripas, catarros, fracturas de dedos y dolores agudos de cabeza, que no puedan ser consideradas como una enfermedad aguda y/o urgencia médica en los términos definidos.</t>
  </si>
  <si>
    <t>$300 por turno</t>
  </si>
  <si>
    <t>SOLICITUD ISSUE No. SAS-000001</t>
  </si>
  <si>
    <t>Fecha de Solicitud</t>
  </si>
  <si>
    <t>Solicitante</t>
  </si>
  <si>
    <t>Dirección del solicitante:</t>
  </si>
  <si>
    <t>Elaboró:</t>
  </si>
  <si>
    <t>Daniel Lara</t>
  </si>
  <si>
    <t>Dirección Técnica</t>
  </si>
  <si>
    <t xml:space="preserve">   2. INVOLUCRADOS EN EL NEGOCIO</t>
  </si>
  <si>
    <t xml:space="preserve">   3. SISTEMAS</t>
  </si>
  <si>
    <t>REPRESENTANTE</t>
  </si>
  <si>
    <t>AREA</t>
  </si>
  <si>
    <t>RESPONSABILIDADES</t>
  </si>
  <si>
    <t>SISTEMA</t>
  </si>
  <si>
    <t>MODULO</t>
  </si>
  <si>
    <t>AFECTA CONTABILIDAD</t>
  </si>
  <si>
    <t>COMPAÑÍA</t>
  </si>
  <si>
    <t>Gerado Fuentes</t>
  </si>
  <si>
    <t>Encargado de implementación técnica del desarrollo o solución a soporte</t>
  </si>
  <si>
    <t>SASS/Desarrollo</t>
  </si>
  <si>
    <t>Emisión</t>
  </si>
  <si>
    <t>Si</t>
  </si>
  <si>
    <t>MEDIACCESS</t>
  </si>
  <si>
    <t xml:space="preserve">  Gerencia de Desarrollo</t>
  </si>
  <si>
    <t xml:space="preserve">   4. ANTECEDENTES</t>
  </si>
  <si>
    <t>Propósito</t>
  </si>
  <si>
    <t>●</t>
  </si>
  <si>
    <t xml:space="preserve">   5. SOLICITUD</t>
  </si>
  <si>
    <t>NECESIDAD 1</t>
  </si>
  <si>
    <t>Se requiere cargar la Ficha Técnica</t>
  </si>
  <si>
    <t>Empresa</t>
  </si>
  <si>
    <t>Codplan</t>
  </si>
  <si>
    <t>Codproducto</t>
  </si>
  <si>
    <t>Descripción o Nombre</t>
  </si>
  <si>
    <t>Codred1</t>
  </si>
  <si>
    <t>Codred2</t>
  </si>
  <si>
    <t>45 Mediaccess 2015</t>
  </si>
  <si>
    <t>RED MEDICA INTEGRAL INTEGRA</t>
  </si>
  <si>
    <t>RED MEDICA INTEGRAL INTEGRA PLUS</t>
  </si>
  <si>
    <t>RED MEDICA INTEGRAL INTEGRA ORO</t>
  </si>
  <si>
    <t>CodRed</t>
  </si>
  <si>
    <t>Descripcion</t>
  </si>
  <si>
    <t>Ficha</t>
  </si>
  <si>
    <t>49 INTEGRAL INTEGRA</t>
  </si>
  <si>
    <t xml:space="preserve">   8. ENTREGA</t>
  </si>
  <si>
    <t>ANALISTA DESARROLLADOR</t>
  </si>
  <si>
    <t>FECHA TERMINO</t>
  </si>
  <si>
    <t>FECHA DE LIBERACIÓN</t>
  </si>
  <si>
    <t>Zugey</t>
  </si>
  <si>
    <t>FIRMA</t>
  </si>
  <si>
    <t>NECESIDAD 2</t>
  </si>
  <si>
    <t>________________________________________________________________________________________________________</t>
  </si>
  <si>
    <t>50 INTEGRAL INTEGRA PLUS</t>
  </si>
  <si>
    <t>51 INTEGRAL INTEGRA ORO</t>
  </si>
  <si>
    <t xml:space="preserve">    1. DATOS GENERALES - TITULO DE SOLICITUD :CARGA DE FICHA TÉCNICA</t>
  </si>
  <si>
    <t xml:space="preserve">   6. SOLUCIÓN SISTEMAS</t>
  </si>
  <si>
    <t xml:space="preserve">   7. EXPLICACIÓN</t>
  </si>
  <si>
    <r>
      <t xml:space="preserve">Son especialidades de primer contacto: Medicina General, Medicina Familiar,Medicina Interna,Pediatría,Ginecología y Obstetricia, Oftalmología. Se cubren los honorarios por consulta y procedimientos dentro de consultorio, cubriendo por cada evento el copago.
</t>
    </r>
    <r>
      <rPr>
        <b/>
        <sz val="9"/>
        <rFont val="Tahoma"/>
        <family val="2"/>
      </rPr>
      <t>Las consultas de odontología estarán cubiertas siempre y cuando se hubiere contratado la cobertura de odontología.</t>
    </r>
  </si>
  <si>
    <r>
      <t xml:space="preserve">La </t>
    </r>
    <r>
      <rPr>
        <b/>
        <sz val="9"/>
        <color indexed="8"/>
        <rFont val="Tahoma"/>
        <family val="2"/>
      </rPr>
      <t>consulta de red</t>
    </r>
    <r>
      <rPr>
        <sz val="9"/>
        <color indexed="8"/>
        <rFont val="Tahoma"/>
        <family val="2"/>
      </rPr>
      <t xml:space="preserve"> se cobrará por evento y son consideradas todas las especialidades que no están como Primer Contacto </t>
    </r>
    <r>
      <rPr>
        <b/>
        <sz val="9"/>
        <rFont val="Tahoma"/>
        <family val="2"/>
      </rPr>
      <t>excepto odontología</t>
    </r>
    <r>
      <rPr>
        <sz val="9"/>
        <color indexed="8"/>
        <rFont val="Tahoma"/>
        <family val="2"/>
      </rPr>
      <t>. Los procedimientos en consultorio estan cubiertos con el copago de consulta. Por los materiales y servicios utilizados en dichos procedimientos se aplicará el copago correspondiente</t>
    </r>
  </si>
  <si>
    <t xml:space="preserve">Atención al recién nacido sano: El monto por este concepto está incluido en la suma asegurada de la cobertura de Parto, Cesárea y Atención al Recién Nacido Sano y cubre los siguientes gastos hasta por 72 hrs posteriores al nacimiento.
o  Honorarios médicos del pediatra correspondientes a la recepción del recién nacido sano y las visitas hospitalarias dentro de las 72 horas posteriores al nacimiento
o  Tamiz neonatal básico
o  Aplicación de vitamina K
o  Aplicación de gotas oftálmicas al momento del nacimiento
o  Baño y aspirado requeridos para la recepción del recién nacido
o  Circuncisión
o  Servicio de cunero
</t>
  </si>
  <si>
    <r>
      <t xml:space="preserve">El copago es sobre el precio de venta que maneje el proveedor. Se otorgan los aparatos de </t>
    </r>
    <r>
      <rPr>
        <b/>
        <sz val="9"/>
        <rFont val="Tahoma"/>
        <family val="2"/>
      </rPr>
      <t>órtesis</t>
    </r>
    <r>
      <rPr>
        <sz val="9"/>
        <color rgb="FF000000"/>
        <rFont val="Tahoma"/>
        <family val="2"/>
      </rPr>
      <t xml:space="preserve"> previa valoración del médico tratante y  de la Compañía.                                        
Las órtesis se otorgan sólo en caso de accidente y/o enfermedad y nunca con fines estéticos o cosméticos.</t>
    </r>
  </si>
  <si>
    <r>
      <t xml:space="preserve">El copago es sobre el precio de venta que maneje el proveedor. Se otorgan los aparatos de </t>
    </r>
    <r>
      <rPr>
        <sz val="9"/>
        <color rgb="FF000000"/>
        <rFont val="Tahoma"/>
        <family val="2"/>
      </rPr>
      <t>prótesis y endoprótesis previa valoración del médico tratante y  de la Compañía.                                        
Las órtesis y prótesis no quirúrgicas se otorgan sólo en caso de accidente y/o enfermedad y nunca con fines estéticos o cosméticos.</t>
    </r>
  </si>
  <si>
    <r>
      <t xml:space="preserve">La Consulta Médica Domiciliaria se cobrará por evento mientras el servicio esté vigente
</t>
    </r>
    <r>
      <rPr>
        <b/>
        <sz val="9"/>
        <rFont val="Tahoma"/>
        <family val="2"/>
      </rPr>
      <t>Se otorgará esta cobertura cuando el asegurado se encuentre incapacitado para acudir a consulta fuera de su domicilio
• No se otorgarán consultas de especialidades a domicilio</t>
    </r>
  </si>
  <si>
    <t>Prótesis y Endoprótesis</t>
  </si>
  <si>
    <t>Cargar el plan en el sistema SASS</t>
  </si>
  <si>
    <t>Copago hospitalización</t>
  </si>
  <si>
    <t>$2,500 por evento en red Bronce</t>
  </si>
  <si>
    <t>$5,000 por evento en red Plata
$0 por evento en red Bronce</t>
  </si>
  <si>
    <t>$7,500 por evento en red Oro
$2,500 por evento en red Plata
$0 por evento en red Bronce</t>
  </si>
  <si>
    <t>SOLICITANTE 8</t>
  </si>
  <si>
    <t>SOLICITANTE 9</t>
  </si>
  <si>
    <t>SOLICITANTE 10</t>
  </si>
  <si>
    <t>Consulta médico domiciliaria</t>
  </si>
  <si>
    <t>Servicio de enfermería</t>
  </si>
  <si>
    <t>30 días con máximo de 3 turnos por día</t>
  </si>
  <si>
    <t>$200 por turno</t>
  </si>
  <si>
    <t>Versión 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</si>
</sst>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quot;$&quot;#,##0.00"/>
    <numFmt numFmtId="167" formatCode="0.0000"/>
    <numFmt numFmtId="168" formatCode="0.000_ ;\-0.000\ "/>
    <numFmt numFmtId="169" formatCode="0.000"/>
    <numFmt numFmtId="170" formatCode="&quot;$&quot;#,##0"/>
    <numFmt numFmtId="171" formatCode="0.0%"/>
    <numFmt numFmtId="172" formatCode="#,##0_ ;\-#,##0\ "/>
    <numFmt numFmtId="173" formatCode="0_ ;\-0\ "/>
  </numFmts>
  <fonts count="4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5195"/>
      <name val="Calibri"/>
      <family val="2"/>
      <scheme val="minor"/>
    </font>
    <font>
      <b/>
      <sz val="14"/>
      <name val="Calibri"/>
      <family val="2"/>
      <scheme val="minor"/>
    </font>
    <font>
      <sz val="11"/>
      <name val="Calibri"/>
      <family val="2"/>
      <scheme val="minor"/>
    </font>
    <font>
      <b/>
      <sz val="11"/>
      <name val="Calibri"/>
      <family val="2"/>
      <scheme val="minor"/>
    </font>
    <font>
      <b/>
      <sz val="12"/>
      <color rgb="FFFF0000"/>
      <name val="Calibri"/>
      <family val="2"/>
      <scheme val="minor"/>
    </font>
    <font>
      <sz val="12"/>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2"/>
      <color rgb="FF005195"/>
      <name val="Calibri"/>
      <family val="2"/>
      <scheme val="minor"/>
    </font>
    <font>
      <b/>
      <sz val="16"/>
      <color rgb="FF005195"/>
      <name val="Calibri"/>
      <family val="2"/>
      <scheme val="minor"/>
    </font>
    <font>
      <b/>
      <sz val="11"/>
      <color theme="1"/>
      <name val="Calibri"/>
      <family val="2"/>
      <scheme val="minor"/>
    </font>
    <font>
      <b/>
      <sz val="10"/>
      <name val="Trebuchet MS"/>
      <family val="2"/>
    </font>
    <font>
      <sz val="10"/>
      <name val="Trebuchet MS"/>
      <family val="2"/>
    </font>
    <font>
      <b/>
      <sz val="12"/>
      <color rgb="FF005195"/>
      <name val="Calibri"/>
      <family val="2"/>
      <scheme val="minor"/>
    </font>
    <font>
      <sz val="11"/>
      <color theme="3"/>
      <name val="Calibri"/>
      <family val="2"/>
      <scheme val="minor"/>
    </font>
    <font>
      <sz val="9"/>
      <color theme="1"/>
      <name val="Franklin Gothic Book"/>
      <family val="2"/>
    </font>
    <font>
      <b/>
      <sz val="11"/>
      <color theme="1"/>
      <name val="Tahoma"/>
      <family val="2"/>
    </font>
    <font>
      <sz val="11"/>
      <color theme="1"/>
      <name val="Tahoma"/>
      <family val="2"/>
    </font>
    <font>
      <b/>
      <sz val="11"/>
      <color theme="1"/>
      <name val="Calibri"/>
      <family val="2"/>
    </font>
    <font>
      <sz val="9"/>
      <color rgb="FFFFFFFF"/>
      <name val="Tahoma"/>
      <family val="2"/>
    </font>
    <font>
      <sz val="9"/>
      <color rgb="FF000000"/>
      <name val="Tahoma"/>
      <family val="2"/>
    </font>
    <font>
      <b/>
      <sz val="9"/>
      <color indexed="8"/>
      <name val="Tahoma"/>
      <family val="2"/>
    </font>
    <font>
      <sz val="9"/>
      <color indexed="8"/>
      <name val="Tahoma"/>
      <family val="2"/>
    </font>
    <font>
      <b/>
      <sz val="9"/>
      <color rgb="FF000000"/>
      <name val="Tahoma"/>
      <family val="2"/>
    </font>
    <font>
      <sz val="9"/>
      <color theme="1"/>
      <name val="Tahoma"/>
      <family val="2"/>
    </font>
    <font>
      <b/>
      <sz val="14"/>
      <color theme="1"/>
      <name val="Tahoma"/>
      <family val="2"/>
    </font>
    <font>
      <b/>
      <sz val="9"/>
      <color theme="1"/>
      <name val="Tahoma"/>
      <family val="2"/>
    </font>
    <font>
      <b/>
      <sz val="9"/>
      <color rgb="FFFF0000"/>
      <name val="Tahoma"/>
      <family val="2"/>
    </font>
    <font>
      <b/>
      <sz val="16"/>
      <color theme="0"/>
      <name val="Arial"/>
      <family val="2"/>
    </font>
    <font>
      <b/>
      <sz val="16"/>
      <color theme="0"/>
      <name val="Calibri"/>
      <family val="2"/>
      <scheme val="minor"/>
    </font>
    <font>
      <b/>
      <sz val="14"/>
      <color theme="1"/>
      <name val="Arial"/>
      <family val="2"/>
    </font>
    <font>
      <sz val="14"/>
      <color theme="1"/>
      <name val="Arial"/>
      <family val="2"/>
    </font>
    <font>
      <sz val="9"/>
      <color theme="1"/>
      <name val="Calibri"/>
      <family val="2"/>
      <scheme val="minor"/>
    </font>
    <font>
      <b/>
      <sz val="9"/>
      <color theme="1"/>
      <name val="Calibri"/>
      <family val="2"/>
      <scheme val="minor"/>
    </font>
    <font>
      <b/>
      <sz val="9"/>
      <name val="Tahoma"/>
      <family val="2"/>
    </font>
    <font>
      <sz val="9"/>
      <name val="Tahoma"/>
      <family val="2"/>
    </font>
  </fonts>
  <fills count="13">
    <fill>
      <patternFill patternType="none"/>
    </fill>
    <fill>
      <patternFill patternType="gray125"/>
    </fill>
    <fill>
      <patternFill patternType="solid">
        <fgColor rgb="FF00693E"/>
        <bgColor indexed="64"/>
      </patternFill>
    </fill>
    <fill>
      <patternFill patternType="solid">
        <fgColor theme="0"/>
        <bgColor indexed="64"/>
      </patternFill>
    </fill>
    <fill>
      <patternFill patternType="solid">
        <fgColor rgb="FFC1E4FF"/>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444444"/>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9" tint="0.59999389629810485"/>
        <bgColor indexed="64"/>
      </patternFill>
    </fill>
  </fills>
  <borders count="107">
    <border>
      <left/>
      <right/>
      <top/>
      <bottom/>
      <diagonal/>
    </border>
    <border>
      <left style="thin">
        <color rgb="FF005195"/>
      </left>
      <right style="thin">
        <color rgb="FF005195"/>
      </right>
      <top style="thin">
        <color rgb="FF005195"/>
      </top>
      <bottom style="thin">
        <color rgb="FF005195"/>
      </bottom>
      <diagonal/>
    </border>
    <border>
      <left style="thin">
        <color rgb="FF005195"/>
      </left>
      <right/>
      <top style="thin">
        <color rgb="FF005195"/>
      </top>
      <bottom style="thin">
        <color rgb="FF005195"/>
      </bottom>
      <diagonal/>
    </border>
    <border>
      <left/>
      <right/>
      <top style="thin">
        <color rgb="FF005195"/>
      </top>
      <bottom style="thin">
        <color rgb="FF005195"/>
      </bottom>
      <diagonal/>
    </border>
    <border>
      <left/>
      <right style="thin">
        <color rgb="FF005195"/>
      </right>
      <top style="thin">
        <color rgb="FF005195"/>
      </top>
      <bottom style="thin">
        <color rgb="FF005195"/>
      </bottom>
      <diagonal/>
    </border>
    <border>
      <left/>
      <right/>
      <top/>
      <bottom style="thin">
        <color rgb="FF005195"/>
      </bottom>
      <diagonal/>
    </border>
    <border>
      <left style="thin">
        <color rgb="FF005195"/>
      </left>
      <right style="thin">
        <color rgb="FF005195"/>
      </right>
      <top style="thin">
        <color rgb="FF005195"/>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A5B2C2"/>
      </left>
      <right style="medium">
        <color rgb="FFA5B2C2"/>
      </right>
      <top style="medium">
        <color rgb="FFA5B2C2"/>
      </top>
      <bottom style="medium">
        <color rgb="FFA5B2C2"/>
      </bottom>
      <diagonal/>
    </border>
    <border>
      <left/>
      <right style="medium">
        <color rgb="FFA5B2C2"/>
      </right>
      <top style="medium">
        <color rgb="FFA5B2C2"/>
      </top>
      <bottom style="medium">
        <color rgb="FFA5B2C2"/>
      </bottom>
      <diagonal/>
    </border>
    <border>
      <left style="medium">
        <color rgb="FFA5B2C2"/>
      </left>
      <right style="medium">
        <color rgb="FFA5B2C2"/>
      </right>
      <top/>
      <bottom style="medium">
        <color rgb="FFA5B2C2"/>
      </bottom>
      <diagonal/>
    </border>
    <border>
      <left/>
      <right style="medium">
        <color rgb="FFA5B2C2"/>
      </right>
      <top/>
      <bottom style="medium">
        <color rgb="FFA5B2C2"/>
      </bottom>
      <diagonal/>
    </border>
    <border>
      <left style="thin">
        <color theme="3"/>
      </left>
      <right style="thin">
        <color theme="3"/>
      </right>
      <top style="thin">
        <color theme="3"/>
      </top>
      <bottom style="thin">
        <color theme="3"/>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
      <left style="thin">
        <color auto="1"/>
      </left>
      <right style="thin">
        <color auto="1"/>
      </right>
      <top style="thin">
        <color auto="1"/>
      </top>
      <bottom style="thin">
        <color auto="1"/>
      </bottom>
      <diagonal/>
    </border>
    <border>
      <left/>
      <right/>
      <top/>
      <bottom style="thin">
        <color theme="3"/>
      </bottom>
      <diagonal/>
    </border>
    <border>
      <left/>
      <right style="medium">
        <color rgb="FF005195"/>
      </right>
      <top/>
      <bottom style="thin">
        <color theme="0" tint="-0.14999847407452621"/>
      </bottom>
      <diagonal/>
    </border>
    <border>
      <left/>
      <right style="medium">
        <color rgb="FF005195"/>
      </right>
      <top/>
      <bottom/>
      <diagonal/>
    </border>
    <border>
      <left/>
      <right style="medium">
        <color rgb="FF005195"/>
      </right>
      <top style="thin">
        <color theme="0" tint="-0.14999847407452621"/>
      </top>
      <bottom style="thin">
        <color theme="0" tint="-0.14999847407452621"/>
      </bottom>
      <diagonal/>
    </border>
    <border>
      <left/>
      <right style="medium">
        <color rgb="FF005195"/>
      </right>
      <top style="thin">
        <color theme="0" tint="-0.14999847407452621"/>
      </top>
      <bottom/>
      <diagonal/>
    </border>
    <border>
      <left/>
      <right/>
      <top style="thin">
        <color theme="0" tint="-0.14999847407452621"/>
      </top>
      <bottom style="medium">
        <color rgb="FF005195"/>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style="medium">
        <color rgb="FF005195"/>
      </top>
      <bottom/>
      <diagonal/>
    </border>
    <border>
      <left/>
      <right/>
      <top style="medium">
        <color rgb="FF005195"/>
      </top>
      <bottom style="medium">
        <color rgb="FF005195"/>
      </bottom>
      <diagonal/>
    </border>
    <border>
      <left/>
      <right style="medium">
        <color rgb="FF005195"/>
      </right>
      <top style="medium">
        <color rgb="FF005195"/>
      </top>
      <bottom style="medium">
        <color rgb="FF005195"/>
      </bottom>
      <diagonal/>
    </border>
    <border>
      <left style="medium">
        <color rgb="FF005195"/>
      </left>
      <right/>
      <top style="medium">
        <color rgb="FF005195"/>
      </top>
      <bottom style="medium">
        <color rgb="FF005195"/>
      </bottom>
      <diagonal/>
    </border>
    <border>
      <left/>
      <right/>
      <top style="thin">
        <color rgb="FF005195"/>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left>
      <right style="thin">
        <color rgb="FF005195"/>
      </right>
      <top style="medium">
        <color theme="3"/>
      </top>
      <bottom style="thin">
        <color rgb="FF005195"/>
      </bottom>
      <diagonal/>
    </border>
    <border>
      <left style="thin">
        <color rgb="FF005195"/>
      </left>
      <right/>
      <top style="medium">
        <color theme="3"/>
      </top>
      <bottom style="thin">
        <color rgb="FF005195"/>
      </bottom>
      <diagonal/>
    </border>
    <border>
      <left/>
      <right/>
      <top style="medium">
        <color theme="3"/>
      </top>
      <bottom style="thin">
        <color rgb="FF005195"/>
      </bottom>
      <diagonal/>
    </border>
    <border>
      <left/>
      <right style="thin">
        <color rgb="FF005195"/>
      </right>
      <top style="medium">
        <color theme="3"/>
      </top>
      <bottom style="thin">
        <color rgb="FF005195"/>
      </bottom>
      <diagonal/>
    </border>
    <border>
      <left style="thin">
        <color rgb="FF005195"/>
      </left>
      <right style="thin">
        <color rgb="FF005195"/>
      </right>
      <top style="medium">
        <color theme="3"/>
      </top>
      <bottom style="thin">
        <color rgb="FF005195"/>
      </bottom>
      <diagonal/>
    </border>
    <border>
      <left style="thin">
        <color rgb="FF005195"/>
      </left>
      <right/>
      <top style="medium">
        <color theme="3"/>
      </top>
      <bottom/>
      <diagonal/>
    </border>
    <border>
      <left/>
      <right style="thin">
        <color rgb="FF005195"/>
      </right>
      <top style="medium">
        <color theme="3"/>
      </top>
      <bottom/>
      <diagonal/>
    </border>
    <border>
      <left style="thin">
        <color rgb="FF005195"/>
      </left>
      <right style="medium">
        <color theme="3"/>
      </right>
      <top style="medium">
        <color theme="3"/>
      </top>
      <bottom style="thin">
        <color rgb="FF005195"/>
      </bottom>
      <diagonal/>
    </border>
    <border>
      <left style="medium">
        <color theme="3"/>
      </left>
      <right style="thin">
        <color rgb="FF005195"/>
      </right>
      <top style="thin">
        <color rgb="FF005195"/>
      </top>
      <bottom style="thin">
        <color rgb="FF005195"/>
      </bottom>
      <diagonal/>
    </border>
    <border>
      <left style="thin">
        <color rgb="FF005195"/>
      </left>
      <right style="medium">
        <color theme="3"/>
      </right>
      <top style="thin">
        <color rgb="FF005195"/>
      </top>
      <bottom style="thin">
        <color rgb="FF005195"/>
      </bottom>
      <diagonal/>
    </border>
    <border>
      <left style="medium">
        <color theme="3"/>
      </left>
      <right style="thin">
        <color rgb="FF005195"/>
      </right>
      <top style="thin">
        <color rgb="FF005195"/>
      </top>
      <bottom style="medium">
        <color theme="3"/>
      </bottom>
      <diagonal/>
    </border>
    <border>
      <left style="thin">
        <color rgb="FF005195"/>
      </left>
      <right/>
      <top style="thin">
        <color rgb="FF005195"/>
      </top>
      <bottom style="medium">
        <color theme="3"/>
      </bottom>
      <diagonal/>
    </border>
    <border>
      <left/>
      <right/>
      <top style="thin">
        <color rgb="FF005195"/>
      </top>
      <bottom style="medium">
        <color theme="3"/>
      </bottom>
      <diagonal/>
    </border>
    <border>
      <left/>
      <right style="thin">
        <color rgb="FF005195"/>
      </right>
      <top style="thin">
        <color rgb="FF005195"/>
      </top>
      <bottom style="medium">
        <color theme="3"/>
      </bottom>
      <diagonal/>
    </border>
    <border>
      <left style="thin">
        <color theme="3"/>
      </left>
      <right style="thin">
        <color theme="3"/>
      </right>
      <top style="thin">
        <color theme="3"/>
      </top>
      <bottom style="medium">
        <color theme="3"/>
      </bottom>
      <diagonal/>
    </border>
    <border>
      <left style="thin">
        <color rgb="FF005195"/>
      </left>
      <right style="medium">
        <color theme="3"/>
      </right>
      <top style="thin">
        <color rgb="FF005195"/>
      </top>
      <bottom style="medium">
        <color theme="3"/>
      </bottom>
      <diagonal/>
    </border>
    <border>
      <left style="medium">
        <color rgb="FF005195"/>
      </left>
      <right/>
      <top style="thin">
        <color theme="0" tint="-0.14999847407452621"/>
      </top>
      <bottom/>
      <diagonal/>
    </border>
    <border>
      <left style="medium">
        <color rgb="FF005195"/>
      </left>
      <right/>
      <top/>
      <bottom style="thin">
        <color theme="0" tint="-0.14999847407452621"/>
      </bottom>
      <diagonal/>
    </border>
    <border>
      <left style="medium">
        <color rgb="FF005195"/>
      </left>
      <right/>
      <top style="thin">
        <color theme="0" tint="-0.14999847407452621"/>
      </top>
      <bottom style="thin">
        <color theme="0" tint="-0.14999847407452621"/>
      </bottom>
      <diagonal/>
    </border>
    <border>
      <left style="medium">
        <color rgb="FF005195"/>
      </left>
      <right/>
      <top style="thin">
        <color theme="0" tint="-0.14999847407452621"/>
      </top>
      <bottom style="medium">
        <color rgb="FF005195"/>
      </bottom>
      <diagonal/>
    </border>
    <border>
      <left style="medium">
        <color rgb="FF005195"/>
      </left>
      <right/>
      <top style="medium">
        <color rgb="FF005195"/>
      </top>
      <bottom style="thin">
        <color rgb="FF005195"/>
      </bottom>
      <diagonal/>
    </border>
    <border>
      <left/>
      <right/>
      <top style="medium">
        <color rgb="FF005195"/>
      </top>
      <bottom style="thin">
        <color rgb="FF005195"/>
      </bottom>
      <diagonal/>
    </border>
    <border>
      <left/>
      <right style="thin">
        <color rgb="FF005195"/>
      </right>
      <top style="medium">
        <color rgb="FF005195"/>
      </top>
      <bottom style="thin">
        <color rgb="FF005195"/>
      </bottom>
      <diagonal/>
    </border>
    <border>
      <left style="thin">
        <color rgb="FF005195"/>
      </left>
      <right style="medium">
        <color rgb="FF005195"/>
      </right>
      <top style="medium">
        <color rgb="FF005195"/>
      </top>
      <bottom style="thin">
        <color rgb="FF005195"/>
      </bottom>
      <diagonal/>
    </border>
    <border>
      <left style="medium">
        <color rgb="FF005195"/>
      </left>
      <right/>
      <top/>
      <bottom/>
      <diagonal/>
    </border>
    <border>
      <left/>
      <right style="medium">
        <color rgb="FF005195"/>
      </right>
      <top style="thin">
        <color theme="0" tint="-0.14999847407452621"/>
      </top>
      <bottom style="medium">
        <color rgb="FF005195"/>
      </bottom>
      <diagonal/>
    </border>
    <border>
      <left/>
      <right style="medium">
        <color rgb="FF005195"/>
      </right>
      <top style="medium">
        <color rgb="FF005195"/>
      </top>
      <bottom/>
      <diagonal/>
    </border>
    <border>
      <left style="medium">
        <color rgb="FF005195"/>
      </left>
      <right/>
      <top style="medium">
        <color rgb="FF005195"/>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rgb="FF4E4F51"/>
      </bottom>
      <diagonal/>
    </border>
    <border>
      <left style="medium">
        <color rgb="FF4E4F51"/>
      </left>
      <right/>
      <top style="medium">
        <color rgb="FF4E4F51"/>
      </top>
      <bottom style="medium">
        <color rgb="FF4E4F51"/>
      </bottom>
      <diagonal/>
    </border>
    <border>
      <left/>
      <right/>
      <top style="medium">
        <color rgb="FF4E4F51"/>
      </top>
      <bottom style="medium">
        <color rgb="FF4E4F51"/>
      </bottom>
      <diagonal/>
    </border>
    <border>
      <left/>
      <right style="medium">
        <color rgb="FF4E4F51"/>
      </right>
      <top style="medium">
        <color rgb="FF4E4F51"/>
      </top>
      <bottom style="medium">
        <color rgb="FF4E4F51"/>
      </bottom>
      <diagonal/>
    </border>
    <border>
      <left style="medium">
        <color rgb="FF4E4F51"/>
      </left>
      <right style="medium">
        <color rgb="FF4E4F51"/>
      </right>
      <top style="medium">
        <color rgb="FF4E4F51"/>
      </top>
      <bottom style="medium">
        <color rgb="FF4E4F51"/>
      </bottom>
      <diagonal/>
    </border>
    <border>
      <left style="medium">
        <color rgb="FF4E4F51"/>
      </left>
      <right/>
      <top style="medium">
        <color rgb="FFA4BED1"/>
      </top>
      <bottom style="medium">
        <color rgb="FFA4BED1"/>
      </bottom>
      <diagonal/>
    </border>
    <border>
      <left/>
      <right/>
      <top style="medium">
        <color rgb="FFA4BED1"/>
      </top>
      <bottom style="medium">
        <color rgb="FFA4BED1"/>
      </bottom>
      <diagonal/>
    </border>
    <border>
      <left/>
      <right style="medium">
        <color rgb="FFA4BED1"/>
      </right>
      <top style="medium">
        <color rgb="FFA4BED1"/>
      </top>
      <bottom style="medium">
        <color rgb="FFA4BED1"/>
      </bottom>
      <diagonal/>
    </border>
    <border>
      <left/>
      <right style="medium">
        <color rgb="FFA4BED1"/>
      </right>
      <top/>
      <bottom style="medium">
        <color rgb="FFA4BED1"/>
      </bottom>
      <diagonal/>
    </border>
    <border>
      <left/>
      <right style="medium">
        <color rgb="FF4E4F51"/>
      </right>
      <top/>
      <bottom style="medium">
        <color rgb="FFA4BED1"/>
      </bottom>
      <diagonal/>
    </border>
    <border>
      <left style="medium">
        <color rgb="FFA4BED1"/>
      </left>
      <right style="medium">
        <color rgb="FF4E4F51"/>
      </right>
      <top style="medium">
        <color rgb="FFA4BED1"/>
      </top>
      <bottom/>
      <diagonal/>
    </border>
    <border>
      <left style="medium">
        <color rgb="FFA4BED1"/>
      </left>
      <right style="medium">
        <color rgb="FF4E4F51"/>
      </right>
      <top/>
      <bottom style="medium">
        <color rgb="FFA4BED1"/>
      </bottom>
      <diagonal/>
    </border>
    <border>
      <left/>
      <right/>
      <top style="medium">
        <color rgb="FF4E4F51"/>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4E4F51"/>
      </left>
      <right/>
      <top style="medium">
        <color rgb="FF4E4F51"/>
      </top>
      <bottom style="medium">
        <color rgb="FFA4BED1"/>
      </bottom>
      <diagonal/>
    </border>
    <border>
      <left/>
      <right/>
      <top style="medium">
        <color rgb="FF4E4F51"/>
      </top>
      <bottom style="medium">
        <color rgb="FFA4BED1"/>
      </bottom>
      <diagonal/>
    </border>
    <border>
      <left/>
      <right style="medium">
        <color rgb="FFA4BED1"/>
      </right>
      <top style="medium">
        <color rgb="FF4E4F51"/>
      </top>
      <bottom style="medium">
        <color rgb="FFA4BED1"/>
      </bottom>
      <diagonal/>
    </border>
    <border>
      <left/>
      <right/>
      <top style="thin">
        <color auto="1"/>
      </top>
      <bottom style="thin">
        <color auto="1"/>
      </bottom>
      <diagonal/>
    </border>
    <border>
      <left style="medium">
        <color theme="3"/>
      </left>
      <right/>
      <top style="thin">
        <color theme="0" tint="-0.14999847407452621"/>
      </top>
      <bottom/>
      <diagonal/>
    </border>
    <border>
      <left style="medium">
        <color theme="3"/>
      </left>
      <right/>
      <top/>
      <bottom/>
      <diagonal/>
    </border>
    <border>
      <left style="medium">
        <color theme="3"/>
      </left>
      <right/>
      <top/>
      <bottom style="thin">
        <color theme="0" tint="-0.14999847407452621"/>
      </bottom>
      <diagonal/>
    </border>
    <border>
      <left/>
      <right style="medium">
        <color theme="3"/>
      </right>
      <top style="thin">
        <color theme="0" tint="-0.14999847407452621"/>
      </top>
      <bottom/>
      <diagonal/>
    </border>
    <border>
      <left/>
      <right style="medium">
        <color theme="3"/>
      </right>
      <top/>
      <bottom/>
      <diagonal/>
    </border>
    <border>
      <left/>
      <right style="medium">
        <color theme="3"/>
      </right>
      <top/>
      <bottom style="thin">
        <color theme="0" tint="-0.149998474074526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cellStyleXfs>
  <cellXfs count="517">
    <xf numFmtId="0" fontId="0" fillId="0" borderId="0" xfId="0"/>
    <xf numFmtId="0" fontId="0" fillId="3" borderId="0" xfId="0" applyFill="1"/>
    <xf numFmtId="0" fontId="6" fillId="3" borderId="0" xfId="0" applyFont="1" applyFill="1"/>
    <xf numFmtId="0" fontId="6" fillId="0" borderId="0" xfId="0" applyFont="1" applyFill="1"/>
    <xf numFmtId="0" fontId="7" fillId="0" borderId="0" xfId="0" applyFont="1" applyFill="1"/>
    <xf numFmtId="9" fontId="6" fillId="0" borderId="0" xfId="0" applyNumberFormat="1" applyFont="1" applyFill="1"/>
    <xf numFmtId="43" fontId="6" fillId="0" borderId="0" xfId="1" applyFont="1" applyFill="1"/>
    <xf numFmtId="165" fontId="6" fillId="0" borderId="0" xfId="0" applyNumberFormat="1" applyFont="1" applyFill="1"/>
    <xf numFmtId="164" fontId="6" fillId="0" borderId="0" xfId="1" applyNumberFormat="1" applyFont="1" applyFill="1"/>
    <xf numFmtId="44" fontId="6" fillId="0" borderId="0" xfId="0" applyNumberFormat="1" applyFont="1" applyFill="1"/>
    <xf numFmtId="43" fontId="7" fillId="0" borderId="0" xfId="1" applyFont="1" applyFill="1"/>
    <xf numFmtId="164" fontId="6" fillId="0" borderId="0" xfId="0" applyNumberFormat="1" applyFont="1" applyFill="1" applyBorder="1"/>
    <xf numFmtId="0" fontId="6" fillId="3" borderId="0" xfId="0" applyFont="1" applyFill="1" applyBorder="1"/>
    <xf numFmtId="0" fontId="6" fillId="3" borderId="0" xfId="0" applyFont="1" applyFill="1" applyAlignment="1">
      <alignment horizontal="center"/>
    </xf>
    <xf numFmtId="0" fontId="9" fillId="3" borderId="0" xfId="0" applyFont="1" applyFill="1"/>
    <xf numFmtId="0" fontId="9" fillId="0" borderId="0" xfId="0" applyFont="1" applyFill="1"/>
    <xf numFmtId="0" fontId="13" fillId="3" borderId="2" xfId="0" applyFont="1" applyFill="1" applyBorder="1" applyAlignment="1" applyProtection="1">
      <alignment horizontal="center"/>
      <protection locked="0"/>
    </xf>
    <xf numFmtId="10" fontId="13" fillId="3" borderId="4" xfId="3" applyNumberFormat="1" applyFont="1" applyFill="1" applyBorder="1" applyAlignment="1" applyProtection="1">
      <alignment horizontal="center"/>
      <protection locked="0"/>
    </xf>
    <xf numFmtId="0" fontId="6" fillId="3" borderId="0" xfId="0" applyFont="1" applyFill="1" applyProtection="1">
      <protection hidden="1"/>
    </xf>
    <xf numFmtId="0" fontId="0" fillId="3" borderId="0" xfId="0" applyFill="1" applyProtection="1">
      <protection hidden="1"/>
    </xf>
    <xf numFmtId="0" fontId="5" fillId="3" borderId="0" xfId="0" applyFont="1" applyFill="1" applyAlignment="1" applyProtection="1">
      <protection hidden="1"/>
    </xf>
    <xf numFmtId="0" fontId="0" fillId="3" borderId="5" xfId="0" applyFill="1" applyBorder="1" applyProtection="1">
      <protection hidden="1"/>
    </xf>
    <xf numFmtId="0" fontId="2" fillId="2" borderId="1" xfId="0" applyFont="1" applyFill="1" applyBorder="1" applyProtection="1">
      <protection hidden="1"/>
    </xf>
    <xf numFmtId="0" fontId="3" fillId="2" borderId="2" xfId="0" applyFont="1" applyFill="1" applyBorder="1" applyProtection="1">
      <protection hidden="1"/>
    </xf>
    <xf numFmtId="0" fontId="0" fillId="3" borderId="3" xfId="0" applyFill="1" applyBorder="1" applyProtection="1">
      <protection hidden="1"/>
    </xf>
    <xf numFmtId="0" fontId="2" fillId="3" borderId="0" xfId="0" applyFont="1" applyFill="1" applyAlignment="1" applyProtection="1">
      <alignment horizontal="right"/>
      <protection hidden="1"/>
    </xf>
    <xf numFmtId="0" fontId="4" fillId="3" borderId="0" xfId="0" applyFont="1" applyFill="1" applyProtection="1">
      <protection hidden="1"/>
    </xf>
    <xf numFmtId="0" fontId="4" fillId="3" borderId="0" xfId="0" applyFont="1" applyFill="1" applyAlignment="1" applyProtection="1">
      <alignment horizontal="right"/>
      <protection hidden="1"/>
    </xf>
    <xf numFmtId="0" fontId="8" fillId="3" borderId="0" xfId="0" quotePrefix="1" applyFont="1" applyFill="1" applyAlignment="1" applyProtection="1">
      <alignment horizontal="right"/>
      <protection hidden="1"/>
    </xf>
    <xf numFmtId="0" fontId="0" fillId="3" borderId="0" xfId="0" applyFill="1" applyBorder="1" applyProtection="1">
      <protection hidden="1"/>
    </xf>
    <xf numFmtId="43" fontId="6" fillId="3" borderId="0" xfId="0" applyNumberFormat="1" applyFont="1" applyFill="1" applyProtection="1">
      <protection hidden="1"/>
    </xf>
    <xf numFmtId="0" fontId="6" fillId="3" borderId="0" xfId="0" applyFont="1" applyFill="1" applyBorder="1" applyProtection="1">
      <protection hidden="1"/>
    </xf>
    <xf numFmtId="0" fontId="2" fillId="2" borderId="6" xfId="0" applyFont="1" applyFill="1" applyBorder="1" applyProtection="1">
      <protection hidden="1"/>
    </xf>
    <xf numFmtId="0" fontId="10" fillId="3" borderId="24" xfId="0" applyFont="1" applyFill="1" applyBorder="1" applyProtection="1">
      <protection hidden="1"/>
    </xf>
    <xf numFmtId="166" fontId="13" fillId="3" borderId="27" xfId="2" applyNumberFormat="1" applyFont="1" applyFill="1" applyBorder="1" applyAlignment="1" applyProtection="1">
      <alignment horizontal="center"/>
      <protection hidden="1"/>
    </xf>
    <xf numFmtId="0" fontId="10" fillId="3" borderId="0" xfId="0" applyFont="1" applyFill="1" applyBorder="1" applyProtection="1">
      <protection hidden="1"/>
    </xf>
    <xf numFmtId="166" fontId="13" fillId="3" borderId="28" xfId="2" applyNumberFormat="1" applyFont="1" applyFill="1" applyBorder="1" applyAlignment="1" applyProtection="1">
      <alignment horizontal="center"/>
      <protection hidden="1"/>
    </xf>
    <xf numFmtId="0" fontId="10" fillId="3" borderId="22" xfId="0" applyFont="1" applyFill="1" applyBorder="1" applyProtection="1">
      <protection hidden="1"/>
    </xf>
    <xf numFmtId="9" fontId="13" fillId="3" borderId="29" xfId="3" applyFont="1" applyFill="1" applyBorder="1" applyAlignment="1" applyProtection="1">
      <alignment horizontal="center"/>
      <protection hidden="1"/>
    </xf>
    <xf numFmtId="166" fontId="13" fillId="3" borderId="29" xfId="3" applyNumberFormat="1" applyFont="1" applyFill="1" applyBorder="1" applyAlignment="1" applyProtection="1">
      <alignment horizontal="center"/>
      <protection hidden="1"/>
    </xf>
    <xf numFmtId="0" fontId="10" fillId="3" borderId="23" xfId="0" applyFont="1" applyFill="1" applyBorder="1" applyProtection="1">
      <protection hidden="1"/>
    </xf>
    <xf numFmtId="0" fontId="9" fillId="3" borderId="0" xfId="0" applyFont="1" applyFill="1" applyProtection="1">
      <protection hidden="1"/>
    </xf>
    <xf numFmtId="0" fontId="10" fillId="3" borderId="0" xfId="0" applyFont="1" applyFill="1" applyProtection="1">
      <protection hidden="1"/>
    </xf>
    <xf numFmtId="0" fontId="11" fillId="2" borderId="1" xfId="0" applyFont="1" applyFill="1" applyBorder="1" applyProtection="1">
      <protection hidden="1"/>
    </xf>
    <xf numFmtId="0" fontId="12" fillId="2" borderId="2" xfId="0" applyFont="1" applyFill="1" applyBorder="1" applyProtection="1">
      <protection hidden="1"/>
    </xf>
    <xf numFmtId="0" fontId="11" fillId="3" borderId="0" xfId="0" applyFont="1" applyFill="1" applyBorder="1" applyProtection="1">
      <protection hidden="1"/>
    </xf>
    <xf numFmtId="0" fontId="13" fillId="3" borderId="0" xfId="0" applyFont="1" applyFill="1" applyBorder="1" applyAlignment="1" applyProtection="1">
      <protection hidden="1"/>
    </xf>
    <xf numFmtId="0" fontId="10" fillId="2" borderId="2" xfId="0" applyFont="1" applyFill="1" applyBorder="1" applyProtection="1">
      <protection hidden="1"/>
    </xf>
    <xf numFmtId="0" fontId="11" fillId="2" borderId="4" xfId="0" applyFont="1" applyFill="1" applyBorder="1" applyAlignment="1" applyProtection="1">
      <alignment horizontal="right"/>
      <protection hidden="1"/>
    </xf>
    <xf numFmtId="0" fontId="13" fillId="3" borderId="0" xfId="0" applyFont="1" applyFill="1" applyBorder="1" applyAlignment="1" applyProtection="1">
      <alignment horizontal="center"/>
      <protection locked="0"/>
    </xf>
    <xf numFmtId="0" fontId="0" fillId="3" borderId="0" xfId="0" applyFont="1" applyFill="1" applyProtection="1">
      <protection hidden="1"/>
    </xf>
    <xf numFmtId="43" fontId="13" fillId="3" borderId="1" xfId="1" applyNumberFormat="1" applyFont="1" applyFill="1" applyBorder="1" applyProtection="1">
      <protection hidden="1"/>
    </xf>
    <xf numFmtId="43" fontId="13" fillId="3" borderId="1" xfId="0" applyNumberFormat="1" applyFont="1" applyFill="1" applyBorder="1" applyProtection="1">
      <protection hidden="1"/>
    </xf>
    <xf numFmtId="43" fontId="13" fillId="3" borderId="1" xfId="1" applyFont="1" applyFill="1" applyBorder="1" applyProtection="1">
      <protection hidden="1"/>
    </xf>
    <xf numFmtId="0" fontId="13" fillId="3" borderId="1" xfId="0" applyFont="1" applyFill="1" applyBorder="1" applyAlignment="1" applyProtection="1">
      <alignment horizontal="center"/>
      <protection hidden="1"/>
    </xf>
    <xf numFmtId="9" fontId="13" fillId="3" borderId="29" xfId="3" applyFont="1" applyFill="1" applyBorder="1" applyAlignment="1" applyProtection="1">
      <alignment horizontal="center" vertical="center"/>
      <protection hidden="1"/>
    </xf>
    <xf numFmtId="43" fontId="0" fillId="3" borderId="0" xfId="0" applyNumberFormat="1" applyFill="1"/>
    <xf numFmtId="9" fontId="6" fillId="3" borderId="0" xfId="0" applyNumberFormat="1" applyFont="1" applyFill="1" applyBorder="1" applyAlignment="1">
      <alignment horizontal="center"/>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7" fillId="3" borderId="19" xfId="0" applyFont="1" applyFill="1" applyBorder="1" applyAlignment="1">
      <alignment horizontal="left" vertical="center" wrapText="1"/>
    </xf>
    <xf numFmtId="0" fontId="17" fillId="3" borderId="20" xfId="0" applyFont="1" applyFill="1" applyBorder="1" applyAlignment="1">
      <alignment horizontal="center" vertical="center" wrapText="1"/>
    </xf>
    <xf numFmtId="6" fontId="17" fillId="3" borderId="20" xfId="0" applyNumberFormat="1" applyFont="1" applyFill="1" applyBorder="1" applyAlignment="1">
      <alignment horizontal="center" vertical="center" wrapText="1"/>
    </xf>
    <xf numFmtId="9" fontId="17" fillId="3" borderId="20" xfId="0" applyNumberFormat="1" applyFont="1" applyFill="1" applyBorder="1" applyAlignment="1">
      <alignment horizontal="center" vertical="center" wrapText="1"/>
    </xf>
    <xf numFmtId="164" fontId="6" fillId="3" borderId="0" xfId="1" applyNumberFormat="1" applyFont="1" applyFill="1"/>
    <xf numFmtId="0" fontId="13" fillId="3" borderId="0" xfId="0" applyFont="1" applyFill="1" applyBorder="1" applyAlignment="1" applyProtection="1">
      <alignment horizontal="center"/>
      <protection hidden="1"/>
    </xf>
    <xf numFmtId="0" fontId="11" fillId="2" borderId="2" xfId="0" applyFont="1" applyFill="1" applyBorder="1" applyAlignment="1" applyProtection="1">
      <alignment horizontal="center"/>
      <protection hidden="1"/>
    </xf>
    <xf numFmtId="0" fontId="6" fillId="3" borderId="0" xfId="0" applyFont="1" applyFill="1" applyAlignment="1">
      <alignment horizontal="center"/>
    </xf>
    <xf numFmtId="0" fontId="6" fillId="3" borderId="0" xfId="0" applyFont="1" applyFill="1" applyAlignment="1"/>
    <xf numFmtId="0" fontId="6" fillId="3" borderId="0" xfId="0" applyFont="1" applyFill="1" applyAlignment="1" applyProtection="1">
      <protection hidden="1"/>
    </xf>
    <xf numFmtId="0" fontId="0" fillId="3" borderId="43" xfId="0" applyFill="1" applyBorder="1" applyProtection="1">
      <protection hidden="1"/>
    </xf>
    <xf numFmtId="9" fontId="6" fillId="3" borderId="0" xfId="0" applyNumberFormat="1" applyFont="1" applyFill="1" applyAlignment="1">
      <alignment horizontal="center"/>
    </xf>
    <xf numFmtId="3" fontId="13" fillId="3" borderId="0" xfId="0" applyNumberFormat="1" applyFont="1" applyFill="1" applyBorder="1" applyAlignment="1" applyProtection="1">
      <protection hidden="1"/>
    </xf>
    <xf numFmtId="0" fontId="0" fillId="3" borderId="33" xfId="0" applyFill="1" applyBorder="1" applyProtection="1">
      <protection hidden="1"/>
    </xf>
    <xf numFmtId="0" fontId="13" fillId="3" borderId="7" xfId="0" applyFont="1" applyFill="1" applyBorder="1" applyAlignment="1" applyProtection="1">
      <alignment horizontal="center"/>
      <protection locked="0"/>
    </xf>
    <xf numFmtId="0" fontId="13" fillId="3" borderId="35" xfId="0" applyFont="1" applyFill="1" applyBorder="1" applyAlignment="1" applyProtection="1">
      <protection locked="0"/>
    </xf>
    <xf numFmtId="0" fontId="13" fillId="3" borderId="35" xfId="0" applyFont="1" applyFill="1" applyBorder="1" applyAlignment="1" applyProtection="1">
      <protection hidden="1"/>
    </xf>
    <xf numFmtId="0" fontId="13" fillId="3" borderId="0" xfId="0" applyFont="1" applyFill="1" applyBorder="1" applyAlignment="1" applyProtection="1">
      <alignment horizontal="right"/>
      <protection locked="0"/>
    </xf>
    <xf numFmtId="0" fontId="11" fillId="3" borderId="0" xfId="0" applyFont="1" applyFill="1" applyBorder="1" applyAlignment="1" applyProtection="1">
      <alignment horizontal="right"/>
      <protection hidden="1"/>
    </xf>
    <xf numFmtId="0" fontId="15" fillId="4" borderId="44" xfId="0" applyFont="1" applyFill="1" applyBorder="1" applyAlignment="1">
      <alignment horizontal="center"/>
    </xf>
    <xf numFmtId="0" fontId="15" fillId="4" borderId="45" xfId="0" applyFont="1" applyFill="1" applyBorder="1" applyAlignment="1">
      <alignment horizontal="center"/>
    </xf>
    <xf numFmtId="0" fontId="15" fillId="4" borderId="11" xfId="0" applyFont="1" applyFill="1" applyBorder="1"/>
    <xf numFmtId="43" fontId="0" fillId="0" borderId="11" xfId="1" applyNumberFormat="1" applyFont="1" applyBorder="1" applyAlignment="1">
      <alignment horizontal="center"/>
    </xf>
    <xf numFmtId="43" fontId="0" fillId="0" borderId="12" xfId="1" applyNumberFormat="1" applyFont="1" applyBorder="1" applyAlignment="1">
      <alignment horizontal="center"/>
    </xf>
    <xf numFmtId="0" fontId="15" fillId="4" borderId="13" xfId="0" applyFont="1" applyFill="1" applyBorder="1"/>
    <xf numFmtId="43" fontId="0" fillId="0" borderId="13" xfId="1" applyNumberFormat="1" applyFont="1" applyBorder="1" applyAlignment="1">
      <alignment horizontal="center"/>
    </xf>
    <xf numFmtId="43" fontId="0" fillId="0" borderId="14" xfId="1" applyNumberFormat="1" applyFont="1" applyBorder="1" applyAlignment="1">
      <alignment horizontal="center"/>
    </xf>
    <xf numFmtId="0" fontId="15" fillId="4" borderId="15" xfId="0" applyFont="1" applyFill="1" applyBorder="1"/>
    <xf numFmtId="43" fontId="0" fillId="0" borderId="15" xfId="1" applyNumberFormat="1" applyFont="1" applyBorder="1" applyAlignment="1">
      <alignment horizontal="center"/>
    </xf>
    <xf numFmtId="43" fontId="0" fillId="0" borderId="16" xfId="1" applyNumberFormat="1" applyFont="1" applyBorder="1" applyAlignment="1">
      <alignment horizontal="center"/>
    </xf>
    <xf numFmtId="168" fontId="0" fillId="0" borderId="11" xfId="1" applyNumberFormat="1" applyFont="1" applyBorder="1" applyAlignment="1">
      <alignment horizontal="center"/>
    </xf>
    <xf numFmtId="168" fontId="0" fillId="0" borderId="12" xfId="1" applyNumberFormat="1" applyFont="1" applyBorder="1" applyAlignment="1">
      <alignment horizontal="center"/>
    </xf>
    <xf numFmtId="168" fontId="0" fillId="0" borderId="13" xfId="1" applyNumberFormat="1" applyFont="1" applyBorder="1" applyAlignment="1">
      <alignment horizontal="center"/>
    </xf>
    <xf numFmtId="168" fontId="0" fillId="0" borderId="14" xfId="1" applyNumberFormat="1" applyFont="1" applyBorder="1" applyAlignment="1">
      <alignment horizontal="center"/>
    </xf>
    <xf numFmtId="168" fontId="0" fillId="0" borderId="15" xfId="1" applyNumberFormat="1" applyFont="1" applyBorder="1" applyAlignment="1">
      <alignment horizontal="center"/>
    </xf>
    <xf numFmtId="168" fontId="0" fillId="0" borderId="16" xfId="1" applyNumberFormat="1" applyFont="1" applyBorder="1" applyAlignment="1">
      <alignment horizontal="center"/>
    </xf>
    <xf numFmtId="168" fontId="0" fillId="3" borderId="0" xfId="0" applyNumberFormat="1" applyFill="1"/>
    <xf numFmtId="0" fontId="0" fillId="3" borderId="0" xfId="0" applyFill="1" applyAlignment="1">
      <alignment horizontal="right"/>
    </xf>
    <xf numFmtId="164" fontId="0" fillId="3" borderId="0" xfId="1" applyNumberFormat="1" applyFont="1" applyFill="1"/>
    <xf numFmtId="9" fontId="0" fillId="3" borderId="0" xfId="0" applyNumberFormat="1" applyFill="1"/>
    <xf numFmtId="167" fontId="0" fillId="3" borderId="0" xfId="0" applyNumberFormat="1" applyFill="1"/>
    <xf numFmtId="0" fontId="3" fillId="3" borderId="0" xfId="0" applyFont="1" applyFill="1" applyBorder="1" applyProtection="1">
      <protection hidden="1"/>
    </xf>
    <xf numFmtId="0" fontId="4" fillId="3" borderId="0" xfId="0" applyFont="1" applyFill="1" applyBorder="1" applyAlignment="1" applyProtection="1">
      <alignment horizontal="center"/>
      <protection hidden="1"/>
    </xf>
    <xf numFmtId="10" fontId="4" fillId="3" borderId="0" xfId="3" applyNumberFormat="1" applyFont="1" applyFill="1" applyBorder="1" applyAlignment="1" applyProtection="1">
      <alignment horizontal="center"/>
      <protection hidden="1"/>
    </xf>
    <xf numFmtId="164" fontId="4" fillId="3" borderId="0" xfId="1" applyNumberFormat="1" applyFont="1" applyFill="1" applyBorder="1" applyProtection="1">
      <protection hidden="1"/>
    </xf>
    <xf numFmtId="0" fontId="11" fillId="2" borderId="46" xfId="0" applyFont="1" applyFill="1" applyBorder="1" applyAlignment="1" applyProtection="1">
      <alignment horizontal="center"/>
      <protection hidden="1"/>
    </xf>
    <xf numFmtId="0" fontId="11" fillId="2" borderId="50" xfId="0" applyFont="1" applyFill="1" applyBorder="1" applyAlignment="1" applyProtection="1">
      <alignment horizontal="center"/>
      <protection hidden="1"/>
    </xf>
    <xf numFmtId="0" fontId="11" fillId="2" borderId="53" xfId="0" applyFont="1" applyFill="1" applyBorder="1" applyAlignment="1" applyProtection="1">
      <alignment horizontal="center"/>
      <protection hidden="1"/>
    </xf>
    <xf numFmtId="43" fontId="13" fillId="3" borderId="55" xfId="1" applyNumberFormat="1" applyFont="1" applyFill="1" applyBorder="1" applyProtection="1">
      <protection hidden="1"/>
    </xf>
    <xf numFmtId="0" fontId="13" fillId="3" borderId="57" xfId="0" applyFont="1" applyFill="1" applyBorder="1" applyAlignment="1" applyProtection="1">
      <alignment horizontal="center"/>
      <protection locked="0"/>
    </xf>
    <xf numFmtId="10" fontId="13" fillId="3" borderId="59" xfId="3" applyNumberFormat="1" applyFont="1" applyFill="1" applyBorder="1" applyAlignment="1" applyProtection="1">
      <alignment horizontal="center"/>
      <protection locked="0"/>
    </xf>
    <xf numFmtId="43" fontId="13" fillId="3" borderId="61" xfId="1" applyNumberFormat="1" applyFont="1" applyFill="1" applyBorder="1" applyProtection="1">
      <protection hidden="1"/>
    </xf>
    <xf numFmtId="0" fontId="17" fillId="3" borderId="19" xfId="0" applyFont="1" applyFill="1" applyBorder="1" applyAlignment="1">
      <alignment horizontal="left" vertical="center" wrapText="1"/>
    </xf>
    <xf numFmtId="43" fontId="17" fillId="3" borderId="20" xfId="1" applyFont="1" applyFill="1" applyBorder="1" applyAlignment="1">
      <alignment horizontal="center" vertical="center" wrapText="1"/>
    </xf>
    <xf numFmtId="166" fontId="13" fillId="3" borderId="30" xfId="3" applyNumberFormat="1" applyFont="1" applyFill="1" applyBorder="1" applyAlignment="1" applyProtection="1">
      <alignment horizontal="center" vertical="center"/>
      <protection hidden="1"/>
    </xf>
    <xf numFmtId="3" fontId="17" fillId="3" borderId="20" xfId="0" applyNumberFormat="1" applyFont="1" applyFill="1" applyBorder="1" applyAlignment="1">
      <alignment horizontal="center" vertical="center" wrapText="1"/>
    </xf>
    <xf numFmtId="9" fontId="17" fillId="3" borderId="18" xfId="3" applyFont="1" applyFill="1" applyBorder="1" applyAlignment="1">
      <alignment horizontal="center" vertical="center" wrapText="1"/>
    </xf>
    <xf numFmtId="9" fontId="17" fillId="3" borderId="20" xfId="3" applyFont="1" applyFill="1" applyBorder="1" applyAlignment="1">
      <alignment horizontal="center" vertical="center" wrapText="1"/>
    </xf>
    <xf numFmtId="0" fontId="11" fillId="2" borderId="69" xfId="0" applyFont="1" applyFill="1" applyBorder="1" applyAlignment="1" applyProtection="1">
      <alignment horizontal="center"/>
      <protection hidden="1"/>
    </xf>
    <xf numFmtId="0" fontId="10" fillId="3" borderId="31" xfId="0" applyFont="1" applyFill="1" applyBorder="1" applyProtection="1">
      <protection hidden="1"/>
    </xf>
    <xf numFmtId="9" fontId="13" fillId="3" borderId="71" xfId="3" applyFont="1" applyFill="1" applyBorder="1" applyAlignment="1" applyProtection="1">
      <alignment horizontal="center"/>
      <protection hidden="1"/>
    </xf>
    <xf numFmtId="10" fontId="0" fillId="3" borderId="0" xfId="0" applyNumberFormat="1" applyFill="1"/>
    <xf numFmtId="9" fontId="0" fillId="3" borderId="0" xfId="3" applyNumberFormat="1" applyFont="1" applyFill="1"/>
    <xf numFmtId="164" fontId="0" fillId="3" borderId="0" xfId="0" applyNumberFormat="1" applyFill="1"/>
    <xf numFmtId="9" fontId="13" fillId="3" borderId="0" xfId="3" applyFont="1" applyFill="1" applyBorder="1" applyAlignment="1" applyProtection="1">
      <alignment horizontal="center"/>
      <protection hidden="1"/>
    </xf>
    <xf numFmtId="0" fontId="13" fillId="3" borderId="40" xfId="0" applyFont="1" applyFill="1" applyBorder="1" applyAlignment="1" applyProtection="1">
      <alignment horizontal="center"/>
      <protection hidden="1"/>
    </xf>
    <xf numFmtId="0" fontId="13" fillId="3" borderId="1" xfId="0" applyFont="1" applyFill="1" applyBorder="1" applyAlignment="1" applyProtection="1">
      <alignment horizontal="center"/>
      <protection locked="0"/>
    </xf>
    <xf numFmtId="14" fontId="13" fillId="3" borderId="1" xfId="0" applyNumberFormat="1" applyFont="1" applyFill="1" applyBorder="1" applyAlignment="1" applyProtection="1">
      <alignment horizontal="center"/>
      <protection hidden="1"/>
    </xf>
    <xf numFmtId="9" fontId="13" fillId="3" borderId="41" xfId="3" applyFont="1" applyFill="1" applyBorder="1" applyAlignment="1" applyProtection="1">
      <alignment horizontal="center"/>
      <protection locked="0" hidden="1"/>
    </xf>
    <xf numFmtId="3" fontId="13" fillId="3" borderId="7" xfId="0" applyNumberFormat="1" applyFont="1" applyFill="1" applyBorder="1" applyAlignment="1" applyProtection="1">
      <alignment horizontal="center"/>
      <protection locked="0" hidden="1"/>
    </xf>
    <xf numFmtId="0" fontId="13" fillId="3" borderId="54" xfId="0" applyFont="1" applyFill="1" applyBorder="1" applyAlignment="1" applyProtection="1">
      <alignment horizontal="center"/>
      <protection hidden="1"/>
    </xf>
    <xf numFmtId="0" fontId="13" fillId="3" borderId="56" xfId="0" applyFont="1" applyFill="1" applyBorder="1" applyAlignment="1" applyProtection="1">
      <alignment horizontal="center"/>
      <protection hidden="1"/>
    </xf>
    <xf numFmtId="0" fontId="11" fillId="3" borderId="0" xfId="0" applyFont="1" applyFill="1" applyBorder="1" applyAlignment="1" applyProtection="1">
      <protection hidden="1"/>
    </xf>
    <xf numFmtId="0" fontId="0" fillId="3" borderId="0" xfId="0" applyFill="1" applyAlignment="1">
      <alignment horizontal="center"/>
    </xf>
    <xf numFmtId="0" fontId="15" fillId="0" borderId="0" xfId="0" applyFont="1" applyBorder="1" applyAlignment="1">
      <alignment vertical="center" wrapText="1"/>
    </xf>
    <xf numFmtId="0" fontId="0" fillId="3" borderId="0" xfId="0" applyFill="1" applyBorder="1"/>
    <xf numFmtId="0" fontId="0" fillId="0" borderId="0" xfId="0" applyBorder="1"/>
    <xf numFmtId="0" fontId="0" fillId="3" borderId="0" xfId="0" applyFill="1" applyBorder="1" applyAlignment="1">
      <alignment horizontal="center"/>
    </xf>
    <xf numFmtId="0" fontId="15" fillId="3" borderId="0" xfId="0" applyFont="1" applyFill="1" applyBorder="1"/>
    <xf numFmtId="0" fontId="0" fillId="0" borderId="14" xfId="0" applyBorder="1"/>
    <xf numFmtId="0" fontId="0" fillId="3" borderId="16" xfId="0" applyFill="1" applyBorder="1"/>
    <xf numFmtId="0" fontId="0" fillId="3" borderId="14" xfId="0" applyFill="1" applyBorder="1"/>
    <xf numFmtId="0" fontId="0" fillId="3" borderId="10" xfId="0" applyFill="1" applyBorder="1"/>
    <xf numFmtId="0" fontId="0" fillId="0" borderId="13" xfId="0" applyBorder="1"/>
    <xf numFmtId="0" fontId="0" fillId="3" borderId="13" xfId="0" applyFill="1" applyBorder="1"/>
    <xf numFmtId="0" fontId="2" fillId="2" borderId="44" xfId="0" applyFont="1" applyFill="1" applyBorder="1"/>
    <xf numFmtId="0" fontId="2" fillId="2" borderId="76" xfId="0" applyFont="1" applyFill="1" applyBorder="1"/>
    <xf numFmtId="0" fontId="0" fillId="7" borderId="76" xfId="0" applyFill="1" applyBorder="1"/>
    <xf numFmtId="0" fontId="2" fillId="7" borderId="76" xfId="0" applyFont="1" applyFill="1" applyBorder="1"/>
    <xf numFmtId="0" fontId="0" fillId="3" borderId="16" xfId="0" applyFill="1" applyBorder="1" applyAlignment="1">
      <alignment horizontal="center"/>
    </xf>
    <xf numFmtId="0" fontId="0" fillId="3" borderId="44" xfId="0" applyFill="1" applyBorder="1"/>
    <xf numFmtId="172" fontId="0" fillId="3" borderId="13" xfId="1" applyNumberFormat="1" applyFont="1" applyFill="1" applyBorder="1" applyAlignment="1">
      <alignment horizontal="center"/>
    </xf>
    <xf numFmtId="172" fontId="0" fillId="3" borderId="14" xfId="1" applyNumberFormat="1" applyFont="1" applyFill="1" applyBorder="1" applyAlignment="1">
      <alignment horizontal="center"/>
    </xf>
    <xf numFmtId="172" fontId="0" fillId="3" borderId="15" xfId="1" applyNumberFormat="1" applyFont="1"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6" borderId="13" xfId="0" applyFill="1" applyBorder="1"/>
    <xf numFmtId="172" fontId="0" fillId="6" borderId="13" xfId="1" applyNumberFormat="1" applyFont="1" applyFill="1" applyBorder="1" applyAlignment="1">
      <alignment horizontal="center"/>
    </xf>
    <xf numFmtId="172" fontId="0" fillId="6" borderId="14" xfId="1" applyNumberFormat="1" applyFont="1" applyFill="1" applyBorder="1" applyAlignment="1">
      <alignment horizontal="center"/>
    </xf>
    <xf numFmtId="167" fontId="0" fillId="6" borderId="13" xfId="0" applyNumberFormat="1" applyFill="1" applyBorder="1" applyAlignment="1">
      <alignment horizontal="center"/>
    </xf>
    <xf numFmtId="172" fontId="0" fillId="3" borderId="77" xfId="1" applyNumberFormat="1" applyFont="1" applyFill="1" applyBorder="1" applyAlignment="1">
      <alignment horizontal="center"/>
    </xf>
    <xf numFmtId="172" fontId="0" fillId="6" borderId="77" xfId="1" applyNumberFormat="1" applyFont="1" applyFill="1" applyBorder="1" applyAlignment="1">
      <alignment horizontal="center"/>
    </xf>
    <xf numFmtId="0" fontId="0" fillId="6" borderId="15" xfId="0" applyFill="1" applyBorder="1"/>
    <xf numFmtId="172" fontId="0" fillId="6" borderId="74" xfId="1" applyNumberFormat="1" applyFont="1" applyFill="1" applyBorder="1" applyAlignment="1">
      <alignment horizontal="center"/>
    </xf>
    <xf numFmtId="172" fontId="0" fillId="6" borderId="16" xfId="1" applyNumberFormat="1" applyFont="1" applyFill="1" applyBorder="1" applyAlignment="1">
      <alignment horizontal="center"/>
    </xf>
    <xf numFmtId="167" fontId="0" fillId="5" borderId="0" xfId="0" applyNumberFormat="1" applyFill="1" applyAlignment="1">
      <alignment horizontal="center"/>
    </xf>
    <xf numFmtId="172" fontId="0" fillId="5" borderId="0" xfId="1" applyNumberFormat="1" applyFont="1" applyFill="1" applyAlignment="1">
      <alignment horizontal="center"/>
    </xf>
    <xf numFmtId="0" fontId="6" fillId="3" borderId="77" xfId="0" applyFont="1" applyFill="1" applyBorder="1" applyAlignment="1">
      <alignment horizontal="center"/>
    </xf>
    <xf numFmtId="0" fontId="6" fillId="3" borderId="77" xfId="0" applyFont="1" applyFill="1" applyBorder="1" applyAlignment="1" applyProtection="1">
      <alignment horizontal="center"/>
      <protection hidden="1"/>
    </xf>
    <xf numFmtId="0" fontId="6" fillId="3" borderId="74" xfId="0" applyFont="1" applyFill="1" applyBorder="1" applyAlignment="1" applyProtection="1">
      <alignment horizontal="center"/>
      <protection hidden="1"/>
    </xf>
    <xf numFmtId="0" fontId="0" fillId="3" borderId="75" xfId="0" applyFill="1" applyBorder="1" applyAlignment="1">
      <alignment horizontal="center" vertical="center"/>
    </xf>
    <xf numFmtId="0" fontId="0" fillId="5" borderId="0" xfId="0" applyFill="1" applyAlignment="1">
      <alignment horizontal="center"/>
    </xf>
    <xf numFmtId="3" fontId="0" fillId="5" borderId="0" xfId="0" applyNumberFormat="1" applyFill="1" applyAlignment="1">
      <alignment horizontal="center"/>
    </xf>
    <xf numFmtId="167" fontId="0" fillId="0" borderId="14" xfId="0" applyNumberFormat="1" applyFill="1" applyBorder="1" applyAlignment="1" applyProtection="1">
      <alignment horizontal="center"/>
      <protection locked="0"/>
    </xf>
    <xf numFmtId="0" fontId="0" fillId="0" borderId="14" xfId="0" applyFill="1" applyBorder="1" applyAlignment="1" applyProtection="1">
      <alignment horizontal="center"/>
      <protection locked="0"/>
    </xf>
    <xf numFmtId="167" fontId="0" fillId="5" borderId="16" xfId="0" applyNumberFormat="1" applyFill="1" applyBorder="1" applyAlignment="1">
      <alignment horizontal="center"/>
    </xf>
    <xf numFmtId="0" fontId="6" fillId="3" borderId="45" xfId="0" applyFont="1" applyFill="1" applyBorder="1" applyAlignment="1">
      <alignment horizontal="center"/>
    </xf>
    <xf numFmtId="0" fontId="6" fillId="3" borderId="75" xfId="0" applyFont="1" applyFill="1" applyBorder="1" applyAlignment="1" applyProtection="1">
      <alignment horizontal="center"/>
      <protection hidden="1"/>
    </xf>
    <xf numFmtId="3" fontId="6" fillId="3" borderId="77" xfId="1" applyNumberFormat="1" applyFont="1" applyFill="1" applyBorder="1" applyAlignment="1" applyProtection="1">
      <alignment horizontal="center"/>
      <protection hidden="1"/>
    </xf>
    <xf numFmtId="3" fontId="6" fillId="3" borderId="77" xfId="1" applyNumberFormat="1" applyFont="1" applyFill="1" applyBorder="1" applyAlignment="1">
      <alignment horizontal="center"/>
    </xf>
    <xf numFmtId="3" fontId="6" fillId="3" borderId="77" xfId="0" applyNumberFormat="1" applyFont="1" applyFill="1" applyBorder="1" applyAlignment="1">
      <alignment horizontal="center"/>
    </xf>
    <xf numFmtId="3" fontId="0" fillId="5" borderId="74" xfId="0" applyNumberFormat="1" applyFill="1" applyBorder="1"/>
    <xf numFmtId="9" fontId="6" fillId="3" borderId="78" xfId="0" applyNumberFormat="1" applyFont="1" applyFill="1" applyBorder="1" applyAlignment="1">
      <alignment horizontal="center"/>
    </xf>
    <xf numFmtId="9" fontId="6" fillId="3" borderId="77" xfId="0" applyNumberFormat="1" applyFont="1" applyFill="1" applyBorder="1" applyAlignment="1">
      <alignment horizontal="center"/>
    </xf>
    <xf numFmtId="9" fontId="6" fillId="3" borderId="74" xfId="0" applyNumberFormat="1" applyFont="1" applyFill="1" applyBorder="1" applyAlignment="1">
      <alignment horizontal="center"/>
    </xf>
    <xf numFmtId="9" fontId="0" fillId="5" borderId="74" xfId="0" applyNumberFormat="1" applyFill="1" applyBorder="1" applyAlignment="1">
      <alignment horizontal="center"/>
    </xf>
    <xf numFmtId="0" fontId="6" fillId="3" borderId="78" xfId="0" applyFont="1" applyFill="1" applyBorder="1" applyAlignment="1">
      <alignment horizontal="center" vertical="center" wrapText="1"/>
    </xf>
    <xf numFmtId="0" fontId="0" fillId="3" borderId="13" xfId="0" applyFill="1" applyBorder="1" applyAlignment="1">
      <alignment horizontal="right"/>
    </xf>
    <xf numFmtId="9" fontId="0" fillId="3" borderId="0" xfId="0" applyNumberFormat="1" applyFill="1" applyBorder="1"/>
    <xf numFmtId="0" fontId="0" fillId="3" borderId="15" xfId="0" applyFill="1" applyBorder="1" applyAlignment="1">
      <alignment horizontal="right"/>
    </xf>
    <xf numFmtId="9" fontId="0" fillId="3" borderId="0" xfId="0" applyNumberFormat="1" applyFill="1" applyBorder="1" applyAlignment="1">
      <alignment horizontal="center"/>
    </xf>
    <xf numFmtId="169" fontId="0" fillId="5" borderId="14" xfId="0" applyNumberFormat="1" applyFill="1" applyBorder="1" applyAlignment="1">
      <alignment horizontal="center"/>
    </xf>
    <xf numFmtId="9" fontId="0" fillId="3" borderId="10" xfId="0" applyNumberFormat="1" applyFill="1" applyBorder="1" applyAlignment="1">
      <alignment horizontal="center"/>
    </xf>
    <xf numFmtId="169" fontId="0" fillId="5" borderId="16" xfId="0" applyNumberFormat="1" applyFill="1" applyBorder="1" applyAlignment="1">
      <alignment horizontal="center"/>
    </xf>
    <xf numFmtId="9" fontId="0" fillId="3" borderId="77" xfId="0" applyNumberFormat="1" applyFill="1" applyBorder="1" applyAlignment="1">
      <alignment horizontal="center"/>
    </xf>
    <xf numFmtId="9" fontId="0" fillId="3" borderId="74" xfId="0" applyNumberFormat="1" applyFill="1" applyBorder="1" applyAlignment="1">
      <alignment horizontal="center"/>
    </xf>
    <xf numFmtId="0" fontId="0" fillId="3" borderId="76" xfId="0" applyFill="1" applyBorder="1" applyAlignment="1">
      <alignment horizontal="center" wrapText="1"/>
    </xf>
    <xf numFmtId="0" fontId="0" fillId="3" borderId="75" xfId="0" applyFill="1" applyBorder="1" applyAlignment="1">
      <alignment horizontal="center" wrapText="1"/>
    </xf>
    <xf numFmtId="0" fontId="0" fillId="3" borderId="45" xfId="0" applyFill="1" applyBorder="1" applyAlignment="1">
      <alignment horizontal="center" vertical="center"/>
    </xf>
    <xf numFmtId="0" fontId="0" fillId="3" borderId="44" xfId="0" applyFill="1" applyBorder="1" applyAlignment="1">
      <alignment horizontal="center" vertical="center"/>
    </xf>
    <xf numFmtId="170" fontId="0" fillId="3" borderId="0" xfId="0" applyNumberFormat="1" applyFill="1" applyBorder="1"/>
    <xf numFmtId="170" fontId="0" fillId="3" borderId="10" xfId="0" applyNumberFormat="1" applyFill="1" applyBorder="1"/>
    <xf numFmtId="0" fontId="0" fillId="3" borderId="77" xfId="0" applyFill="1" applyBorder="1"/>
    <xf numFmtId="9" fontId="0" fillId="3" borderId="77" xfId="0" applyNumberFormat="1" applyFill="1" applyBorder="1"/>
    <xf numFmtId="164" fontId="0" fillId="3" borderId="77" xfId="1" applyNumberFormat="1" applyFont="1" applyFill="1" applyBorder="1"/>
    <xf numFmtId="164" fontId="0" fillId="3" borderId="74" xfId="1" applyNumberFormat="1" applyFont="1" applyFill="1" applyBorder="1"/>
    <xf numFmtId="0" fontId="0" fillId="3" borderId="76" xfId="0" applyFill="1" applyBorder="1" applyAlignment="1">
      <alignment horizontal="center" vertical="center" wrapText="1"/>
    </xf>
    <xf numFmtId="0" fontId="0" fillId="5" borderId="16" xfId="0" applyFill="1" applyBorder="1" applyAlignment="1">
      <alignment horizontal="center"/>
    </xf>
    <xf numFmtId="0" fontId="0" fillId="5" borderId="75" xfId="0" applyFill="1" applyBorder="1"/>
    <xf numFmtId="0" fontId="0" fillId="5" borderId="74" xfId="0" applyFill="1" applyBorder="1" applyAlignment="1">
      <alignment horizontal="center" vertical="center"/>
    </xf>
    <xf numFmtId="0" fontId="0" fillId="5" borderId="75" xfId="0" applyFill="1" applyBorder="1" applyAlignment="1">
      <alignment vertical="center"/>
    </xf>
    <xf numFmtId="0" fontId="0" fillId="3" borderId="0" xfId="0" applyFill="1" applyBorder="1" applyAlignment="1">
      <alignment horizontal="right" wrapText="1"/>
    </xf>
    <xf numFmtId="0" fontId="13" fillId="3" borderId="0" xfId="0" applyFont="1" applyFill="1" applyBorder="1" applyAlignment="1" applyProtection="1">
      <alignment horizontal="right"/>
    </xf>
    <xf numFmtId="168" fontId="0" fillId="0" borderId="0" xfId="1" applyNumberFormat="1" applyFont="1" applyBorder="1" applyAlignment="1">
      <alignment horizontal="center"/>
    </xf>
    <xf numFmtId="169" fontId="0" fillId="3" borderId="0" xfId="0" applyNumberFormat="1" applyFill="1"/>
    <xf numFmtId="0" fontId="2" fillId="3" borderId="0" xfId="0" applyFont="1" applyFill="1" applyBorder="1"/>
    <xf numFmtId="0" fontId="0" fillId="3" borderId="74" xfId="0" applyFill="1" applyBorder="1"/>
    <xf numFmtId="0" fontId="0" fillId="3" borderId="15" xfId="0" applyFill="1" applyBorder="1" applyAlignment="1">
      <alignment horizontal="center" wrapText="1"/>
    </xf>
    <xf numFmtId="0" fontId="0" fillId="3" borderId="74" xfId="0" applyFill="1" applyBorder="1" applyAlignment="1">
      <alignment horizontal="center" vertical="center"/>
    </xf>
    <xf numFmtId="0" fontId="2" fillId="7" borderId="76" xfId="0" applyFont="1" applyFill="1" applyBorder="1" applyAlignment="1">
      <alignment wrapText="1"/>
    </xf>
    <xf numFmtId="0" fontId="13" fillId="3" borderId="0" xfId="0" applyFont="1" applyFill="1" applyBorder="1" applyAlignment="1" applyProtection="1">
      <alignment horizontal="right"/>
      <protection hidden="1"/>
    </xf>
    <xf numFmtId="0" fontId="0" fillId="3" borderId="0" xfId="0" applyFill="1" applyProtection="1">
      <protection locked="0" hidden="1"/>
    </xf>
    <xf numFmtId="0" fontId="6" fillId="3" borderId="0" xfId="0" applyFont="1" applyFill="1" applyProtection="1">
      <protection locked="0" hidden="1"/>
    </xf>
    <xf numFmtId="2" fontId="0" fillId="3" borderId="0" xfId="0" applyNumberFormat="1" applyFill="1"/>
    <xf numFmtId="0" fontId="15" fillId="3" borderId="0" xfId="0" applyFont="1" applyFill="1"/>
    <xf numFmtId="171" fontId="0" fillId="3" borderId="0" xfId="3" applyNumberFormat="1" applyFont="1" applyFill="1"/>
    <xf numFmtId="0" fontId="0" fillId="0" borderId="0" xfId="0" applyFill="1" applyBorder="1"/>
    <xf numFmtId="0" fontId="15" fillId="0" borderId="0" xfId="0" applyFont="1" applyFill="1" applyBorder="1" applyAlignment="1">
      <alignment horizontal="center"/>
    </xf>
    <xf numFmtId="0" fontId="15" fillId="0" borderId="0" xfId="0" applyFont="1" applyFill="1" applyBorder="1"/>
    <xf numFmtId="43" fontId="0" fillId="0" borderId="0" xfId="1" applyNumberFormat="1" applyFont="1" applyFill="1" applyBorder="1" applyAlignment="1">
      <alignment horizontal="center"/>
    </xf>
    <xf numFmtId="43" fontId="0" fillId="0" borderId="0" xfId="0" applyNumberFormat="1" applyFill="1" applyBorder="1"/>
    <xf numFmtId="171" fontId="0" fillId="0" borderId="0" xfId="3" applyNumberFormat="1" applyFont="1" applyFill="1" applyBorder="1"/>
    <xf numFmtId="0" fontId="15" fillId="0" borderId="0" xfId="0" applyFont="1" applyFill="1" applyBorder="1" applyAlignment="1"/>
    <xf numFmtId="10" fontId="0" fillId="3" borderId="0" xfId="0" applyNumberFormat="1" applyFill="1" applyBorder="1" applyAlignment="1">
      <alignment horizontal="center"/>
    </xf>
    <xf numFmtId="10" fontId="0" fillId="3" borderId="14" xfId="0" applyNumberFormat="1" applyFill="1" applyBorder="1" applyAlignment="1">
      <alignment horizontal="center"/>
    </xf>
    <xf numFmtId="171" fontId="0" fillId="3" borderId="10" xfId="0" applyNumberFormat="1" applyFill="1" applyBorder="1" applyAlignment="1">
      <alignment horizontal="center"/>
    </xf>
    <xf numFmtId="171" fontId="0" fillId="3" borderId="16" xfId="0" applyNumberFormat="1" applyFill="1" applyBorder="1" applyAlignment="1">
      <alignment horizontal="center"/>
    </xf>
    <xf numFmtId="171" fontId="0" fillId="3" borderId="77" xfId="0" applyNumberFormat="1" applyFill="1" applyBorder="1" applyAlignment="1">
      <alignment horizontal="center"/>
    </xf>
    <xf numFmtId="171" fontId="0" fillId="3" borderId="74" xfId="0" applyNumberFormat="1" applyFill="1" applyBorder="1" applyAlignment="1">
      <alignment horizontal="center"/>
    </xf>
    <xf numFmtId="9" fontId="0" fillId="3" borderId="75" xfId="3" applyFont="1" applyFill="1" applyBorder="1" applyAlignment="1">
      <alignment horizontal="center"/>
    </xf>
    <xf numFmtId="10" fontId="0" fillId="3" borderId="77" xfId="0" applyNumberFormat="1" applyFill="1" applyBorder="1" applyAlignment="1">
      <alignment horizontal="center"/>
    </xf>
    <xf numFmtId="172" fontId="0" fillId="3" borderId="14" xfId="0" applyNumberFormat="1" applyFill="1" applyBorder="1" applyAlignment="1">
      <alignment horizontal="center"/>
    </xf>
    <xf numFmtId="172" fontId="0" fillId="3" borderId="16" xfId="0" applyNumberFormat="1" applyFill="1" applyBorder="1" applyAlignment="1">
      <alignment horizontal="center"/>
    </xf>
    <xf numFmtId="0" fontId="0" fillId="4" borderId="44" xfId="0" applyFill="1" applyBorder="1"/>
    <xf numFmtId="0" fontId="0" fillId="4" borderId="75" xfId="0" applyFill="1" applyBorder="1" applyAlignment="1">
      <alignment horizontal="center"/>
    </xf>
    <xf numFmtId="0" fontId="0" fillId="4" borderId="76" xfId="0" applyFill="1" applyBorder="1" applyAlignment="1">
      <alignment horizontal="center"/>
    </xf>
    <xf numFmtId="0" fontId="0" fillId="4" borderId="45" xfId="0" applyFill="1" applyBorder="1" applyAlignment="1">
      <alignment horizontal="center"/>
    </xf>
    <xf numFmtId="0" fontId="0" fillId="4" borderId="44" xfId="0" applyFill="1" applyBorder="1" applyAlignment="1">
      <alignment horizontal="center"/>
    </xf>
    <xf numFmtId="0" fontId="0" fillId="4" borderId="13" xfId="0" applyFill="1" applyBorder="1"/>
    <xf numFmtId="0" fontId="0" fillId="4" borderId="15" xfId="0" applyFill="1" applyBorder="1"/>
    <xf numFmtId="9" fontId="0" fillId="4" borderId="13" xfId="0" applyNumberFormat="1" applyFill="1" applyBorder="1" applyAlignment="1">
      <alignment horizontal="center"/>
    </xf>
    <xf numFmtId="9" fontId="0" fillId="4" borderId="15" xfId="0" applyNumberFormat="1" applyFill="1" applyBorder="1" applyAlignment="1">
      <alignment horizontal="center"/>
    </xf>
    <xf numFmtId="2" fontId="0" fillId="4" borderId="44" xfId="0" applyNumberFormat="1" applyFill="1" applyBorder="1"/>
    <xf numFmtId="2" fontId="0" fillId="4" borderId="75" xfId="0" applyNumberFormat="1" applyFill="1" applyBorder="1"/>
    <xf numFmtId="164" fontId="0" fillId="4" borderId="77" xfId="1" applyNumberFormat="1" applyFont="1" applyFill="1" applyBorder="1" applyAlignment="1">
      <alignment horizontal="center"/>
    </xf>
    <xf numFmtId="164" fontId="0" fillId="4" borderId="74" xfId="1" applyNumberFormat="1" applyFont="1" applyFill="1" applyBorder="1" applyAlignment="1">
      <alignment horizontal="center"/>
    </xf>
    <xf numFmtId="0" fontId="0" fillId="3" borderId="78" xfId="0" applyFill="1" applyBorder="1"/>
    <xf numFmtId="9" fontId="0" fillId="3" borderId="12" xfId="0" applyNumberFormat="1" applyFill="1" applyBorder="1" applyAlignment="1">
      <alignment horizontal="center"/>
    </xf>
    <xf numFmtId="10" fontId="0" fillId="3" borderId="16" xfId="0" applyNumberFormat="1" applyFill="1" applyBorder="1" applyAlignment="1">
      <alignment horizontal="center"/>
    </xf>
    <xf numFmtId="43" fontId="0" fillId="0" borderId="0" xfId="1" applyNumberFormat="1" applyFont="1" applyBorder="1" applyAlignment="1">
      <alignment horizontal="center"/>
    </xf>
    <xf numFmtId="164" fontId="0" fillId="3" borderId="0" xfId="1" applyNumberFormat="1" applyFont="1" applyFill="1" applyBorder="1"/>
    <xf numFmtId="43" fontId="0" fillId="3" borderId="0" xfId="0" applyNumberFormat="1" applyFill="1" applyBorder="1"/>
    <xf numFmtId="171" fontId="0" fillId="3" borderId="0" xfId="3" applyNumberFormat="1" applyFont="1" applyFill="1" applyAlignment="1">
      <alignment horizontal="center"/>
    </xf>
    <xf numFmtId="43" fontId="0" fillId="0" borderId="11" xfId="1" applyNumberFormat="1" applyFont="1" applyFill="1" applyBorder="1" applyAlignment="1">
      <alignment horizontal="center"/>
    </xf>
    <xf numFmtId="43" fontId="0" fillId="0" borderId="12" xfId="1" applyNumberFormat="1" applyFont="1" applyFill="1" applyBorder="1" applyAlignment="1">
      <alignment horizontal="center"/>
    </xf>
    <xf numFmtId="43" fontId="0" fillId="0" borderId="13" xfId="1" applyNumberFormat="1" applyFont="1" applyFill="1" applyBorder="1" applyAlignment="1">
      <alignment horizontal="center"/>
    </xf>
    <xf numFmtId="43" fontId="0" fillId="0" borderId="14" xfId="1" applyNumberFormat="1" applyFont="1" applyFill="1" applyBorder="1" applyAlignment="1">
      <alignment horizontal="center"/>
    </xf>
    <xf numFmtId="43" fontId="0" fillId="0" borderId="15" xfId="1" applyNumberFormat="1" applyFont="1" applyFill="1" applyBorder="1" applyAlignment="1">
      <alignment horizontal="center"/>
    </xf>
    <xf numFmtId="43" fontId="0" fillId="0" borderId="16" xfId="1" applyNumberFormat="1" applyFont="1" applyFill="1" applyBorder="1" applyAlignment="1">
      <alignment horizontal="center"/>
    </xf>
    <xf numFmtId="4" fontId="0" fillId="0" borderId="0" xfId="0" applyNumberFormat="1"/>
    <xf numFmtId="4" fontId="0" fillId="0" borderId="11" xfId="0" applyNumberFormat="1" applyBorder="1"/>
    <xf numFmtId="4" fontId="0" fillId="0" borderId="12" xfId="0" applyNumberFormat="1" applyBorder="1"/>
    <xf numFmtId="4" fontId="0" fillId="0" borderId="13" xfId="0" applyNumberFormat="1" applyBorder="1"/>
    <xf numFmtId="4" fontId="0" fillId="0" borderId="14" xfId="0" applyNumberFormat="1" applyBorder="1"/>
    <xf numFmtId="4" fontId="0" fillId="0" borderId="15" xfId="0" applyNumberFormat="1" applyBorder="1"/>
    <xf numFmtId="4" fontId="0" fillId="0" borderId="16" xfId="0" applyNumberFormat="1" applyBorder="1"/>
    <xf numFmtId="9" fontId="0" fillId="0" borderId="0" xfId="0" applyNumberFormat="1"/>
    <xf numFmtId="10" fontId="0" fillId="0" borderId="0" xfId="0" applyNumberFormat="1"/>
    <xf numFmtId="0" fontId="2" fillId="2" borderId="75" xfId="0" applyFont="1" applyFill="1" applyBorder="1" applyAlignment="1">
      <alignment horizontal="center" vertical="center"/>
    </xf>
    <xf numFmtId="0" fontId="2" fillId="2" borderId="75" xfId="0" applyFont="1" applyFill="1" applyBorder="1" applyAlignment="1">
      <alignment horizontal="center" vertical="center" wrapText="1"/>
    </xf>
    <xf numFmtId="0" fontId="2" fillId="2" borderId="44" xfId="0" applyFont="1" applyFill="1" applyBorder="1" applyAlignment="1">
      <alignment horizontal="center" vertical="center"/>
    </xf>
    <xf numFmtId="0" fontId="2" fillId="2" borderId="78" xfId="0" applyFont="1" applyFill="1" applyBorder="1" applyAlignment="1">
      <alignment horizontal="center" vertical="center"/>
    </xf>
    <xf numFmtId="9" fontId="0" fillId="0" borderId="78" xfId="3" applyFont="1" applyBorder="1" applyAlignment="1">
      <alignment horizontal="center"/>
    </xf>
    <xf numFmtId="9" fontId="0" fillId="0" borderId="11" xfId="3" applyFont="1" applyBorder="1" applyAlignment="1">
      <alignment horizontal="center"/>
    </xf>
    <xf numFmtId="0" fontId="0" fillId="0" borderId="0" xfId="0" applyAlignment="1">
      <alignment horizontal="center"/>
    </xf>
    <xf numFmtId="3" fontId="0" fillId="0" borderId="77" xfId="0" applyNumberFormat="1" applyBorder="1" applyAlignment="1">
      <alignment horizontal="center"/>
    </xf>
    <xf numFmtId="0" fontId="0" fillId="0" borderId="0" xfId="0" applyBorder="1" applyAlignment="1">
      <alignment horizontal="center"/>
    </xf>
    <xf numFmtId="9" fontId="0" fillId="0" borderId="77" xfId="3" applyFont="1" applyBorder="1" applyAlignment="1">
      <alignment horizontal="center"/>
    </xf>
    <xf numFmtId="9" fontId="0" fillId="0" borderId="13" xfId="3" applyFont="1" applyBorder="1" applyAlignment="1">
      <alignment horizontal="center"/>
    </xf>
    <xf numFmtId="0" fontId="0" fillId="0" borderId="74" xfId="0" applyBorder="1" applyAlignment="1">
      <alignment horizontal="center"/>
    </xf>
    <xf numFmtId="0" fontId="0" fillId="0" borderId="10" xfId="0" applyBorder="1" applyAlignment="1">
      <alignment horizontal="center"/>
    </xf>
    <xf numFmtId="3" fontId="0" fillId="0" borderId="74" xfId="0" applyNumberFormat="1" applyBorder="1" applyAlignment="1">
      <alignment horizontal="center"/>
    </xf>
    <xf numFmtId="9" fontId="0" fillId="0" borderId="74" xfId="3" applyFont="1" applyBorder="1" applyAlignment="1">
      <alignment horizontal="center"/>
    </xf>
    <xf numFmtId="9" fontId="0" fillId="0" borderId="15" xfId="3" applyFont="1" applyBorder="1" applyAlignment="1">
      <alignment horizontal="center"/>
    </xf>
    <xf numFmtId="0" fontId="0" fillId="0" borderId="44" xfId="0" applyBorder="1" applyAlignment="1">
      <alignment horizontal="center"/>
    </xf>
    <xf numFmtId="0" fontId="0" fillId="0" borderId="78" xfId="0" applyBorder="1" applyAlignment="1">
      <alignment horizontal="center"/>
    </xf>
    <xf numFmtId="0" fontId="0" fillId="0" borderId="77" xfId="0" applyBorder="1" applyAlignment="1">
      <alignment horizontal="center"/>
    </xf>
    <xf numFmtId="0" fontId="0" fillId="0" borderId="77" xfId="0" applyFill="1" applyBorder="1" applyAlignment="1">
      <alignment horizontal="center"/>
    </xf>
    <xf numFmtId="0" fontId="0" fillId="0" borderId="74" xfId="0" applyFill="1" applyBorder="1" applyAlignment="1">
      <alignment horizontal="center"/>
    </xf>
    <xf numFmtId="0" fontId="2" fillId="2" borderId="11" xfId="0" applyFont="1" applyFill="1" applyBorder="1" applyAlignment="1">
      <alignment horizontal="center" vertical="center"/>
    </xf>
    <xf numFmtId="0" fontId="2" fillId="2" borderId="78" xfId="0" applyFont="1" applyFill="1" applyBorder="1" applyAlignment="1">
      <alignment horizontal="center" vertical="center" wrapText="1"/>
    </xf>
    <xf numFmtId="3" fontId="0" fillId="0" borderId="76" xfId="0" applyNumberFormat="1" applyBorder="1" applyAlignment="1">
      <alignment horizontal="center"/>
    </xf>
    <xf numFmtId="0" fontId="0" fillId="0" borderId="76" xfId="0" applyBorder="1" applyAlignment="1">
      <alignment horizontal="center"/>
    </xf>
    <xf numFmtId="0" fontId="2" fillId="3" borderId="0" xfId="0" applyFont="1" applyFill="1" applyBorder="1" applyAlignment="1">
      <alignment horizontal="center" vertical="center"/>
    </xf>
    <xf numFmtId="9" fontId="0" fillId="3" borderId="0" xfId="3" applyFont="1" applyFill="1" applyBorder="1" applyAlignment="1">
      <alignment horizontal="center"/>
    </xf>
    <xf numFmtId="0" fontId="2" fillId="3" borderId="0" xfId="0" applyFont="1" applyFill="1" applyBorder="1" applyAlignment="1">
      <alignment horizontal="center" vertical="center" wrapText="1"/>
    </xf>
    <xf numFmtId="173" fontId="0" fillId="3" borderId="0" xfId="1" applyNumberFormat="1" applyFont="1" applyFill="1" applyBorder="1" applyAlignment="1">
      <alignment horizontal="center"/>
    </xf>
    <xf numFmtId="0" fontId="0" fillId="0" borderId="0" xfId="0" applyFill="1" applyBorder="1" applyAlignment="1">
      <alignment horizontal="center"/>
    </xf>
    <xf numFmtId="49" fontId="0" fillId="0" borderId="0" xfId="0" applyNumberFormat="1" applyBorder="1" applyAlignment="1">
      <alignment horizontal="center"/>
    </xf>
    <xf numFmtId="9" fontId="0" fillId="0" borderId="0" xfId="3" applyFon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49" fontId="0" fillId="0" borderId="76" xfId="0" applyNumberFormat="1" applyBorder="1" applyAlignment="1">
      <alignment horizontal="center"/>
    </xf>
    <xf numFmtId="49" fontId="0" fillId="0" borderId="78" xfId="0" applyNumberFormat="1" applyFill="1" applyBorder="1" applyAlignment="1">
      <alignment horizontal="center"/>
    </xf>
    <xf numFmtId="49" fontId="0" fillId="0" borderId="12" xfId="0" applyNumberFormat="1" applyBorder="1" applyAlignment="1">
      <alignment horizontal="center"/>
    </xf>
    <xf numFmtId="0" fontId="0" fillId="0" borderId="14" xfId="0" applyBorder="1" applyAlignment="1">
      <alignment horizontal="center"/>
    </xf>
    <xf numFmtId="0" fontId="0" fillId="3" borderId="0" xfId="0" applyNumberFormat="1" applyFill="1" applyBorder="1" applyAlignment="1">
      <alignment horizontal="center"/>
    </xf>
    <xf numFmtId="49" fontId="0" fillId="3" borderId="45" xfId="0" applyNumberFormat="1" applyFill="1" applyBorder="1" applyAlignment="1">
      <alignment horizontal="center"/>
    </xf>
    <xf numFmtId="1" fontId="0" fillId="0" borderId="76" xfId="0" applyNumberFormat="1" applyBorder="1" applyAlignment="1">
      <alignment horizontal="center"/>
    </xf>
    <xf numFmtId="0" fontId="0" fillId="5" borderId="0" xfId="0" applyFill="1"/>
    <xf numFmtId="2" fontId="0" fillId="0" borderId="0" xfId="0" applyNumberFormat="1"/>
    <xf numFmtId="4" fontId="0" fillId="0" borderId="0" xfId="0" applyNumberFormat="1" applyFill="1" applyBorder="1"/>
    <xf numFmtId="0" fontId="25" fillId="0" borderId="87" xfId="4" applyFont="1" applyFill="1" applyBorder="1" applyAlignment="1">
      <alignment horizontal="center" vertical="center" wrapText="1"/>
    </xf>
    <xf numFmtId="6" fontId="25" fillId="0" borderId="87" xfId="4" applyNumberFormat="1" applyFont="1" applyFill="1" applyBorder="1" applyAlignment="1">
      <alignment horizontal="center" vertical="center" wrapText="1"/>
    </xf>
    <xf numFmtId="0" fontId="25" fillId="0" borderId="88" xfId="4" applyFont="1" applyFill="1" applyBorder="1" applyAlignment="1">
      <alignment vertical="center" wrapText="1"/>
    </xf>
    <xf numFmtId="9" fontId="25" fillId="0" borderId="87" xfId="4" applyNumberFormat="1" applyFont="1" applyFill="1" applyBorder="1" applyAlignment="1">
      <alignment horizontal="center" vertical="center" wrapText="1"/>
    </xf>
    <xf numFmtId="0" fontId="29" fillId="0" borderId="91" xfId="4" applyFont="1" applyBorder="1" applyAlignment="1">
      <alignment vertical="center" wrapText="1"/>
    </xf>
    <xf numFmtId="0" fontId="0" fillId="0" borderId="0" xfId="0" applyAlignment="1">
      <alignment wrapText="1"/>
    </xf>
    <xf numFmtId="0" fontId="22" fillId="0" borderId="0" xfId="4" applyFont="1" applyAlignment="1">
      <alignment wrapText="1"/>
    </xf>
    <xf numFmtId="0" fontId="20" fillId="0" borderId="0" xfId="4" applyAlignment="1">
      <alignment wrapText="1"/>
    </xf>
    <xf numFmtId="0" fontId="24" fillId="8" borderId="80" xfId="4" applyFont="1" applyFill="1" applyBorder="1" applyAlignment="1">
      <alignment vertical="center" wrapText="1"/>
    </xf>
    <xf numFmtId="0" fontId="24" fillId="8" borderId="81" xfId="4" applyFont="1" applyFill="1" applyBorder="1" applyAlignment="1">
      <alignment vertical="center" wrapText="1"/>
    </xf>
    <xf numFmtId="0" fontId="24" fillId="8" borderId="82" xfId="4" applyFont="1" applyFill="1" applyBorder="1" applyAlignment="1">
      <alignment vertical="center" wrapText="1"/>
    </xf>
    <xf numFmtId="0" fontId="24" fillId="8" borderId="83" xfId="4" applyFont="1" applyFill="1" applyBorder="1" applyAlignment="1">
      <alignment horizontal="left" vertical="center" wrapText="1"/>
    </xf>
    <xf numFmtId="0" fontId="31" fillId="0" borderId="0" xfId="4" applyFont="1" applyAlignment="1">
      <alignment wrapText="1"/>
    </xf>
    <xf numFmtId="0" fontId="32" fillId="0" borderId="0" xfId="4" applyFont="1" applyFill="1" applyBorder="1" applyAlignment="1">
      <alignment horizontal="center" vertical="center" wrapText="1"/>
    </xf>
    <xf numFmtId="0" fontId="29" fillId="0" borderId="0" xfId="4" applyFont="1" applyAlignment="1"/>
    <xf numFmtId="0" fontId="20" fillId="0" borderId="0" xfId="4" applyAlignment="1"/>
    <xf numFmtId="0" fontId="0" fillId="0" borderId="0" xfId="0" applyAlignment="1"/>
    <xf numFmtId="0" fontId="0" fillId="0" borderId="0" xfId="0" applyAlignment="1">
      <alignment horizontal="left"/>
    </xf>
    <xf numFmtId="0" fontId="29" fillId="0" borderId="0" xfId="4" applyFont="1" applyFill="1" applyAlignment="1"/>
    <xf numFmtId="0" fontId="0" fillId="0" borderId="0" xfId="0" applyFill="1" applyAlignment="1"/>
    <xf numFmtId="3" fontId="25" fillId="0" borderId="87" xfId="4" applyNumberFormat="1" applyFont="1" applyFill="1" applyBorder="1" applyAlignment="1">
      <alignment horizontal="center" vertical="center" wrapText="1"/>
    </xf>
    <xf numFmtId="0" fontId="22" fillId="0" borderId="0" xfId="4" applyFont="1" applyAlignment="1"/>
    <xf numFmtId="0" fontId="0" fillId="10" borderId="0" xfId="0" applyFill="1" applyAlignment="1"/>
    <xf numFmtId="0" fontId="34" fillId="10" borderId="0" xfId="0" applyFont="1" applyFill="1" applyAlignment="1">
      <alignment horizontal="right"/>
    </xf>
    <xf numFmtId="14" fontId="34" fillId="10" borderId="0" xfId="0" applyNumberFormat="1" applyFont="1" applyFill="1" applyAlignment="1">
      <alignment horizontal="right"/>
    </xf>
    <xf numFmtId="0" fontId="35" fillId="0" borderId="0" xfId="0" applyFont="1"/>
    <xf numFmtId="0" fontId="36" fillId="0" borderId="0" xfId="0" applyFont="1"/>
    <xf numFmtId="0" fontId="35" fillId="9" borderId="25" xfId="0" applyFont="1" applyFill="1" applyBorder="1" applyAlignment="1">
      <alignment horizontal="center" vertical="center"/>
    </xf>
    <xf numFmtId="0" fontId="36" fillId="0" borderId="25" xfId="0" applyFont="1" applyBorder="1" applyAlignment="1">
      <alignment horizontal="center" vertical="center"/>
    </xf>
    <xf numFmtId="0" fontId="36" fillId="0" borderId="0" xfId="0" applyFont="1" applyAlignment="1">
      <alignment horizontal="center" vertical="center"/>
    </xf>
    <xf numFmtId="0" fontId="37" fillId="12" borderId="0" xfId="0" applyFont="1" applyFill="1" applyAlignment="1">
      <alignment horizontal="left"/>
    </xf>
    <xf numFmtId="0" fontId="37" fillId="12" borderId="0" xfId="0" applyFont="1" applyFill="1"/>
    <xf numFmtId="0" fontId="38" fillId="0" borderId="92" xfId="0" applyFont="1" applyBorder="1" applyAlignment="1">
      <alignment horizontal="left"/>
    </xf>
    <xf numFmtId="0" fontId="0" fillId="0" borderId="0" xfId="0"/>
    <xf numFmtId="0" fontId="38" fillId="0" borderId="92" xfId="0" applyFont="1" applyBorder="1"/>
    <xf numFmtId="0" fontId="36" fillId="0" borderId="0" xfId="0" applyFont="1" applyAlignment="1">
      <alignment horizontal="left"/>
    </xf>
    <xf numFmtId="0" fontId="36" fillId="0" borderId="0" xfId="0" applyFont="1" applyBorder="1" applyAlignment="1">
      <alignment horizontal="center" vertical="center"/>
    </xf>
    <xf numFmtId="14" fontId="36" fillId="0" borderId="0" xfId="0" applyNumberFormat="1" applyFont="1" applyBorder="1" applyAlignment="1">
      <alignment horizontal="center" vertical="center"/>
    </xf>
    <xf numFmtId="0" fontId="36" fillId="0" borderId="0" xfId="0" applyFont="1" applyBorder="1" applyAlignment="1">
      <alignment horizontal="center"/>
    </xf>
    <xf numFmtId="0" fontId="40" fillId="0" borderId="88" xfId="4" applyFont="1" applyFill="1" applyBorder="1" applyAlignment="1">
      <alignment vertical="center" wrapText="1"/>
    </xf>
    <xf numFmtId="0" fontId="40" fillId="0" borderId="87" xfId="4" applyFont="1" applyFill="1" applyBorder="1" applyAlignment="1">
      <alignment horizontal="center" vertical="center" wrapText="1"/>
    </xf>
    <xf numFmtId="6" fontId="40" fillId="0" borderId="87" xfId="4" applyNumberFormat="1" applyFont="1" applyFill="1" applyBorder="1" applyAlignment="1">
      <alignment horizontal="center" vertical="center" wrapText="1"/>
    </xf>
    <xf numFmtId="0" fontId="25" fillId="3" borderId="87" xfId="4" applyFont="1" applyFill="1" applyBorder="1" applyAlignment="1">
      <alignment horizontal="center" vertical="center" wrapText="1"/>
    </xf>
    <xf numFmtId="0" fontId="10" fillId="3" borderId="0" xfId="0" applyFont="1" applyFill="1" applyBorder="1" applyAlignment="1" applyProtection="1">
      <alignment vertical="center"/>
      <protection hidden="1"/>
    </xf>
    <xf numFmtId="0" fontId="0" fillId="3" borderId="11" xfId="0" applyFill="1" applyBorder="1"/>
    <xf numFmtId="0" fontId="0" fillId="3" borderId="12" xfId="0" applyFill="1" applyBorder="1"/>
    <xf numFmtId="0" fontId="0" fillId="3" borderId="14" xfId="0" applyFill="1" applyBorder="1" applyAlignment="1">
      <alignment wrapText="1"/>
    </xf>
    <xf numFmtId="0" fontId="0" fillId="3" borderId="15" xfId="0" applyFill="1" applyBorder="1"/>
    <xf numFmtId="0" fontId="0" fillId="3" borderId="16" xfId="0" applyFill="1" applyBorder="1" applyAlignment="1">
      <alignment wrapText="1"/>
    </xf>
    <xf numFmtId="0" fontId="13" fillId="3" borderId="63" xfId="0" applyFont="1" applyFill="1" applyBorder="1" applyAlignment="1" applyProtection="1">
      <alignment horizontal="left"/>
      <protection hidden="1"/>
    </xf>
    <xf numFmtId="0" fontId="13" fillId="3" borderId="24" xfId="0" applyFont="1" applyFill="1" applyBorder="1" applyAlignment="1" applyProtection="1">
      <alignment horizontal="left"/>
      <protection hidden="1"/>
    </xf>
    <xf numFmtId="0" fontId="11" fillId="2" borderId="51" xfId="0" applyFont="1" applyFill="1" applyBorder="1" applyAlignment="1" applyProtection="1">
      <alignment horizontal="center"/>
      <protection locked="0" hidden="1"/>
    </xf>
    <xf numFmtId="0" fontId="11" fillId="2" borderId="52" xfId="0" applyFont="1" applyFill="1" applyBorder="1" applyAlignment="1" applyProtection="1">
      <alignment horizontal="center"/>
      <protection locked="0" hidden="1"/>
    </xf>
    <xf numFmtId="0" fontId="13" fillId="3" borderId="21" xfId="0" applyFont="1" applyFill="1" applyBorder="1" applyAlignment="1" applyProtection="1">
      <alignment horizontal="left"/>
      <protection locked="0"/>
    </xf>
    <xf numFmtId="0" fontId="13" fillId="3" borderId="70" xfId="0" applyFont="1" applyFill="1" applyBorder="1" applyAlignment="1" applyProtection="1">
      <alignment horizontal="left"/>
      <protection hidden="1"/>
    </xf>
    <xf numFmtId="0" fontId="13" fillId="3" borderId="0" xfId="0" applyFont="1" applyFill="1" applyBorder="1" applyAlignment="1" applyProtection="1">
      <alignment horizontal="left"/>
      <protection hidden="1"/>
    </xf>
    <xf numFmtId="0" fontId="13" fillId="3" borderId="64" xfId="0" applyFont="1" applyFill="1" applyBorder="1" applyAlignment="1" applyProtection="1">
      <alignment horizontal="left"/>
      <protection hidden="1"/>
    </xf>
    <xf numFmtId="0" fontId="13" fillId="3" borderId="22" xfId="0" applyFont="1" applyFill="1" applyBorder="1" applyAlignment="1" applyProtection="1">
      <alignment horizontal="left"/>
      <protection hidden="1"/>
    </xf>
    <xf numFmtId="0" fontId="11" fillId="2" borderId="66" xfId="0" applyFont="1" applyFill="1" applyBorder="1" applyAlignment="1" applyProtection="1">
      <alignment horizontal="center" vertical="center" wrapText="1"/>
      <protection hidden="1"/>
    </xf>
    <xf numFmtId="0" fontId="11" fillId="2" borderId="67" xfId="0" applyFont="1" applyFill="1" applyBorder="1" applyAlignment="1" applyProtection="1">
      <alignment horizontal="center" vertical="center" wrapText="1"/>
      <protection hidden="1"/>
    </xf>
    <xf numFmtId="0" fontId="11" fillId="2" borderId="47" xfId="0" applyFont="1" applyFill="1" applyBorder="1" applyAlignment="1" applyProtection="1">
      <alignment horizontal="center"/>
      <protection hidden="1"/>
    </xf>
    <xf numFmtId="0" fontId="11" fillId="2" borderId="48" xfId="0" applyFont="1" applyFill="1" applyBorder="1" applyAlignment="1" applyProtection="1">
      <alignment horizontal="center"/>
      <protection hidden="1"/>
    </xf>
    <xf numFmtId="0" fontId="11" fillId="2" borderId="49" xfId="0" applyFont="1" applyFill="1" applyBorder="1" applyAlignment="1" applyProtection="1">
      <alignment horizontal="center"/>
      <protection hidden="1"/>
    </xf>
    <xf numFmtId="0" fontId="11" fillId="2" borderId="67" xfId="0" applyFont="1" applyFill="1" applyBorder="1" applyAlignment="1" applyProtection="1">
      <alignment horizontal="center"/>
      <protection hidden="1"/>
    </xf>
    <xf numFmtId="0" fontId="11" fillId="2" borderId="68" xfId="0" applyFont="1" applyFill="1" applyBorder="1" applyAlignment="1" applyProtection="1">
      <alignment horizontal="center"/>
      <protection hidden="1"/>
    </xf>
    <xf numFmtId="14" fontId="13" fillId="3" borderId="21" xfId="0" applyNumberFormat="1" applyFont="1" applyFill="1" applyBorder="1" applyAlignment="1" applyProtection="1">
      <alignment horizontal="center"/>
      <protection locked="0"/>
    </xf>
    <xf numFmtId="0" fontId="13" fillId="3" borderId="21" xfId="0" applyFont="1" applyFill="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14" fillId="3" borderId="0" xfId="0" applyFont="1" applyFill="1" applyAlignment="1" applyProtection="1">
      <alignment horizontal="center"/>
      <protection hidden="1"/>
    </xf>
    <xf numFmtId="170" fontId="13" fillId="3" borderId="24" xfId="0" applyNumberFormat="1" applyFont="1" applyFill="1" applyBorder="1" applyAlignment="1" applyProtection="1">
      <alignment horizontal="center"/>
      <protection hidden="1"/>
    </xf>
    <xf numFmtId="170" fontId="13" fillId="3" borderId="22" xfId="0" applyNumberFormat="1" applyFont="1" applyFill="1" applyBorder="1" applyAlignment="1" applyProtection="1">
      <alignment horizontal="center"/>
      <protection hidden="1"/>
    </xf>
    <xf numFmtId="0" fontId="13" fillId="3" borderId="57" xfId="0" applyFont="1" applyFill="1" applyBorder="1" applyAlignment="1" applyProtection="1">
      <alignment horizontal="left"/>
      <protection locked="0"/>
    </xf>
    <xf numFmtId="0" fontId="13" fillId="3" borderId="58" xfId="0" applyFont="1" applyFill="1" applyBorder="1" applyAlignment="1" applyProtection="1">
      <alignment horizontal="left"/>
      <protection locked="0"/>
    </xf>
    <xf numFmtId="0" fontId="13" fillId="3" borderId="59" xfId="0" applyFont="1" applyFill="1" applyBorder="1" applyAlignment="1" applyProtection="1">
      <alignment horizontal="left"/>
      <protection locked="0"/>
    </xf>
    <xf numFmtId="0" fontId="4" fillId="3" borderId="0" xfId="0" applyFont="1" applyFill="1" applyBorder="1" applyAlignment="1" applyProtection="1">
      <alignment horizontal="left"/>
      <protection hidden="1"/>
    </xf>
    <xf numFmtId="0" fontId="11" fillId="2" borderId="73" xfId="0" applyFont="1" applyFill="1" applyBorder="1" applyAlignment="1">
      <alignment horizontal="center"/>
    </xf>
    <xf numFmtId="0" fontId="11" fillId="2" borderId="39" xfId="0" applyFont="1" applyFill="1" applyBorder="1" applyAlignment="1">
      <alignment horizontal="center"/>
    </xf>
    <xf numFmtId="0" fontId="11" fillId="2" borderId="72" xfId="0" applyFont="1" applyFill="1" applyBorder="1" applyAlignment="1">
      <alignment horizontal="center"/>
    </xf>
    <xf numFmtId="0" fontId="19" fillId="3" borderId="42" xfId="0" applyFont="1" applyFill="1" applyBorder="1" applyAlignment="1">
      <alignment horizontal="center"/>
    </xf>
    <xf numFmtId="0" fontId="19" fillId="3" borderId="40" xfId="0" applyFont="1" applyFill="1" applyBorder="1" applyAlignment="1">
      <alignment horizontal="center"/>
    </xf>
    <xf numFmtId="0" fontId="13" fillId="3" borderId="32" xfId="0" applyFont="1" applyFill="1" applyBorder="1" applyAlignment="1" applyProtection="1">
      <alignment horizontal="justify" vertical="justify" wrapText="1"/>
      <protection hidden="1"/>
    </xf>
    <xf numFmtId="0" fontId="13" fillId="3" borderId="33" xfId="0" applyFont="1" applyFill="1" applyBorder="1" applyAlignment="1" applyProtection="1">
      <alignment horizontal="justify" vertical="justify" wrapText="1"/>
      <protection hidden="1"/>
    </xf>
    <xf numFmtId="0" fontId="13" fillId="3" borderId="34" xfId="0" applyFont="1" applyFill="1" applyBorder="1" applyAlignment="1" applyProtection="1">
      <alignment horizontal="justify" vertical="justify" wrapText="1"/>
      <protection hidden="1"/>
    </xf>
    <xf numFmtId="0" fontId="13" fillId="3" borderId="37" xfId="0" applyFont="1" applyFill="1" applyBorder="1" applyAlignment="1" applyProtection="1">
      <alignment horizontal="justify" vertical="justify" wrapText="1"/>
      <protection hidden="1"/>
    </xf>
    <xf numFmtId="0" fontId="13" fillId="3" borderId="26" xfId="0" applyFont="1" applyFill="1" applyBorder="1" applyAlignment="1" applyProtection="1">
      <alignment horizontal="justify" vertical="justify" wrapText="1"/>
      <protection hidden="1"/>
    </xf>
    <xf numFmtId="0" fontId="13" fillId="3" borderId="38" xfId="0" applyFont="1" applyFill="1" applyBorder="1" applyAlignment="1" applyProtection="1">
      <alignment horizontal="justify" vertical="justify" wrapText="1"/>
      <protection hidden="1"/>
    </xf>
    <xf numFmtId="0" fontId="13" fillId="3" borderId="7" xfId="0" applyFont="1" applyFill="1" applyBorder="1" applyAlignment="1" applyProtection="1">
      <alignment horizontal="justify" vertical="justify"/>
      <protection hidden="1"/>
    </xf>
    <xf numFmtId="0" fontId="13" fillId="3" borderId="8" xfId="0" applyFont="1" applyFill="1" applyBorder="1" applyAlignment="1" applyProtection="1">
      <alignment horizontal="justify" vertical="justify"/>
      <protection hidden="1"/>
    </xf>
    <xf numFmtId="0" fontId="13" fillId="3" borderId="9" xfId="0" applyFont="1" applyFill="1" applyBorder="1" applyAlignment="1" applyProtection="1">
      <alignment horizontal="justify" vertical="justify"/>
      <protection hidden="1"/>
    </xf>
    <xf numFmtId="0" fontId="13" fillId="3" borderId="7" xfId="0" applyFont="1" applyFill="1" applyBorder="1" applyAlignment="1" applyProtection="1">
      <alignment horizontal="justify" vertical="justify" wrapText="1"/>
      <protection hidden="1"/>
    </xf>
    <xf numFmtId="0" fontId="13" fillId="3" borderId="8" xfId="0" applyFont="1" applyFill="1" applyBorder="1" applyAlignment="1" applyProtection="1">
      <alignment horizontal="justify" vertical="justify" wrapText="1"/>
      <protection hidden="1"/>
    </xf>
    <xf numFmtId="0" fontId="13" fillId="3" borderId="9" xfId="0" applyFont="1" applyFill="1" applyBorder="1" applyAlignment="1" applyProtection="1">
      <alignment horizontal="justify" vertical="justify" wrapText="1"/>
      <protection hidden="1"/>
    </xf>
    <xf numFmtId="0" fontId="13" fillId="3" borderId="35" xfId="0" applyFont="1" applyFill="1" applyBorder="1" applyAlignment="1" applyProtection="1">
      <alignment horizontal="justify" vertical="justify" wrapText="1"/>
      <protection hidden="1"/>
    </xf>
    <xf numFmtId="0" fontId="13" fillId="3" borderId="0" xfId="0" applyFont="1" applyFill="1" applyBorder="1" applyAlignment="1" applyProtection="1">
      <alignment horizontal="justify" vertical="justify" wrapText="1"/>
      <protection hidden="1"/>
    </xf>
    <xf numFmtId="0" fontId="13" fillId="3" borderId="36" xfId="0" applyFont="1" applyFill="1" applyBorder="1" applyAlignment="1" applyProtection="1">
      <alignment horizontal="justify" vertical="justify" wrapText="1"/>
      <protection hidden="1"/>
    </xf>
    <xf numFmtId="3" fontId="13" fillId="3" borderId="22" xfId="0" applyNumberFormat="1" applyFont="1" applyFill="1" applyBorder="1" applyAlignment="1" applyProtection="1">
      <alignment horizontal="center"/>
      <protection hidden="1"/>
    </xf>
    <xf numFmtId="0" fontId="13" fillId="3" borderId="60" xfId="0" applyFont="1" applyFill="1" applyBorder="1" applyAlignment="1" applyProtection="1">
      <alignment horizontal="center"/>
      <protection locked="0"/>
    </xf>
    <xf numFmtId="0" fontId="2" fillId="2" borderId="2" xfId="0" applyFont="1" applyFill="1" applyBorder="1" applyAlignment="1" applyProtection="1">
      <alignment horizontal="right"/>
      <protection hidden="1"/>
    </xf>
    <xf numFmtId="0" fontId="2" fillId="2" borderId="4" xfId="0" applyFont="1" applyFill="1" applyBorder="1" applyAlignment="1" applyProtection="1">
      <alignment horizontal="right"/>
      <protection hidden="1"/>
    </xf>
    <xf numFmtId="0" fontId="4" fillId="3" borderId="93" xfId="0" applyFont="1" applyFill="1" applyBorder="1" applyAlignment="1" applyProtection="1">
      <alignment horizontal="left"/>
      <protection locked="0"/>
    </xf>
    <xf numFmtId="0" fontId="4" fillId="3" borderId="100" xfId="0" applyFont="1" applyFill="1" applyBorder="1" applyAlignment="1" applyProtection="1">
      <alignment horizontal="left"/>
      <protection locked="0"/>
    </xf>
    <xf numFmtId="0" fontId="4" fillId="3" borderId="94" xfId="0" applyFont="1" applyFill="1" applyBorder="1" applyAlignment="1" applyProtection="1">
      <alignment horizontal="left"/>
      <protection locked="0"/>
    </xf>
    <xf numFmtId="3" fontId="13" fillId="3" borderId="31" xfId="0" applyNumberFormat="1" applyFont="1" applyFill="1" applyBorder="1" applyAlignment="1" applyProtection="1">
      <alignment horizontal="center"/>
      <protection hidden="1"/>
    </xf>
    <xf numFmtId="0" fontId="13" fillId="3" borderId="62" xfId="0" applyFont="1" applyFill="1" applyBorder="1" applyAlignment="1" applyProtection="1">
      <alignment horizontal="left" wrapText="1"/>
      <protection hidden="1"/>
    </xf>
    <xf numFmtId="0" fontId="13" fillId="3" borderId="23" xfId="0" applyFont="1" applyFill="1" applyBorder="1" applyAlignment="1" applyProtection="1">
      <alignment horizontal="left" wrapText="1"/>
      <protection hidden="1"/>
    </xf>
    <xf numFmtId="0" fontId="13" fillId="3" borderId="63" xfId="0" applyFont="1" applyFill="1" applyBorder="1" applyAlignment="1" applyProtection="1">
      <alignment horizontal="left" wrapText="1"/>
      <protection hidden="1"/>
    </xf>
    <xf numFmtId="0" fontId="13" fillId="3" borderId="24" xfId="0" applyFont="1" applyFill="1" applyBorder="1" applyAlignment="1" applyProtection="1">
      <alignment horizontal="left" wrapText="1"/>
      <protection hidden="1"/>
    </xf>
    <xf numFmtId="0" fontId="13" fillId="3" borderId="65" xfId="0" applyFont="1" applyFill="1" applyBorder="1" applyAlignment="1" applyProtection="1">
      <alignment horizontal="left" vertical="center" wrapText="1"/>
      <protection hidden="1"/>
    </xf>
    <xf numFmtId="0" fontId="13" fillId="3" borderId="31" xfId="0" applyFont="1" applyFill="1" applyBorder="1" applyAlignment="1" applyProtection="1">
      <alignment horizontal="left" vertical="center" wrapText="1"/>
      <protection hidden="1"/>
    </xf>
    <xf numFmtId="0" fontId="13" fillId="3" borderId="101" xfId="0" applyFont="1" applyFill="1" applyBorder="1" applyAlignment="1" applyProtection="1">
      <alignment horizontal="left" vertical="center"/>
      <protection hidden="1"/>
    </xf>
    <xf numFmtId="0" fontId="13" fillId="3" borderId="23" xfId="0" applyFont="1" applyFill="1" applyBorder="1" applyAlignment="1" applyProtection="1">
      <alignment horizontal="left" vertical="center"/>
      <protection hidden="1"/>
    </xf>
    <xf numFmtId="0" fontId="13" fillId="3" borderId="102" xfId="0" applyFont="1" applyFill="1" applyBorder="1" applyAlignment="1" applyProtection="1">
      <alignment horizontal="left" vertical="center"/>
      <protection hidden="1"/>
    </xf>
    <xf numFmtId="0" fontId="13" fillId="3" borderId="0" xfId="0" applyFont="1" applyFill="1" applyBorder="1" applyAlignment="1" applyProtection="1">
      <alignment horizontal="left" vertical="center"/>
      <protection hidden="1"/>
    </xf>
    <xf numFmtId="0" fontId="13" fillId="3" borderId="103" xfId="0" applyFont="1" applyFill="1" applyBorder="1" applyAlignment="1" applyProtection="1">
      <alignment horizontal="left" vertical="center"/>
      <protection hidden="1"/>
    </xf>
    <xf numFmtId="0" fontId="13" fillId="3" borderId="24" xfId="0" applyFont="1" applyFill="1" applyBorder="1" applyAlignment="1" applyProtection="1">
      <alignment horizontal="left" vertical="center"/>
      <protection hidden="1"/>
    </xf>
    <xf numFmtId="3" fontId="13" fillId="3" borderId="23" xfId="0" applyNumberFormat="1" applyFont="1" applyFill="1" applyBorder="1" applyAlignment="1" applyProtection="1">
      <alignment horizontal="center" vertical="center" wrapText="1"/>
      <protection hidden="1"/>
    </xf>
    <xf numFmtId="0" fontId="13" fillId="3" borderId="62" xfId="0" applyFont="1" applyFill="1" applyBorder="1" applyAlignment="1" applyProtection="1">
      <alignment horizontal="left" vertical="center" wrapText="1"/>
      <protection hidden="1"/>
    </xf>
    <xf numFmtId="0" fontId="13" fillId="3" borderId="23" xfId="0" applyFont="1" applyFill="1" applyBorder="1" applyAlignment="1" applyProtection="1">
      <alignment horizontal="left" vertical="center" wrapText="1"/>
      <protection hidden="1"/>
    </xf>
    <xf numFmtId="0" fontId="13" fillId="3" borderId="64" xfId="0" applyFont="1" applyFill="1" applyBorder="1" applyAlignment="1" applyProtection="1">
      <alignment horizontal="left" vertical="center" wrapText="1"/>
      <protection hidden="1"/>
    </xf>
    <xf numFmtId="0" fontId="13" fillId="3" borderId="22" xfId="0" applyFont="1" applyFill="1" applyBorder="1" applyAlignment="1" applyProtection="1">
      <alignment horizontal="left" vertical="center" wrapText="1"/>
      <protection hidden="1"/>
    </xf>
    <xf numFmtId="0" fontId="18" fillId="3" borderId="64" xfId="0" applyFont="1" applyFill="1" applyBorder="1" applyAlignment="1" applyProtection="1">
      <alignment horizontal="left" vertical="center" wrapText="1"/>
      <protection hidden="1"/>
    </xf>
    <xf numFmtId="0" fontId="18" fillId="3" borderId="22" xfId="0" applyFont="1" applyFill="1" applyBorder="1" applyAlignment="1" applyProtection="1">
      <alignment horizontal="left" vertical="center" wrapText="1"/>
      <protection hidden="1"/>
    </xf>
    <xf numFmtId="3" fontId="13" fillId="3" borderId="22" xfId="0" applyNumberFormat="1" applyFont="1" applyFill="1" applyBorder="1" applyAlignment="1" applyProtection="1">
      <alignment horizontal="center" vertical="center" wrapText="1"/>
      <protection hidden="1"/>
    </xf>
    <xf numFmtId="170" fontId="13" fillId="3" borderId="23" xfId="0" applyNumberFormat="1" applyFont="1" applyFill="1" applyBorder="1" applyAlignment="1" applyProtection="1">
      <alignment horizontal="center" vertical="center" wrapText="1"/>
      <protection hidden="1"/>
    </xf>
    <xf numFmtId="170" fontId="13" fillId="3" borderId="0" xfId="0" applyNumberFormat="1" applyFont="1" applyFill="1" applyBorder="1" applyAlignment="1" applyProtection="1">
      <alignment horizontal="center" vertical="center" wrapText="1"/>
      <protection hidden="1"/>
    </xf>
    <xf numFmtId="9" fontId="13" fillId="3" borderId="30" xfId="3" applyFont="1" applyFill="1" applyBorder="1" applyAlignment="1" applyProtection="1">
      <alignment horizontal="center" vertical="center"/>
      <protection hidden="1"/>
    </xf>
    <xf numFmtId="9" fontId="13" fillId="3" borderId="27" xfId="3" applyFont="1" applyFill="1" applyBorder="1" applyAlignment="1" applyProtection="1">
      <alignment horizontal="center" vertical="center"/>
      <protection hidden="1"/>
    </xf>
    <xf numFmtId="170" fontId="13" fillId="3" borderId="23" xfId="0" applyNumberFormat="1" applyFont="1" applyFill="1" applyBorder="1" applyAlignment="1" applyProtection="1">
      <alignment horizontal="center" vertical="center"/>
      <protection hidden="1"/>
    </xf>
    <xf numFmtId="170" fontId="13" fillId="3" borderId="0" xfId="0" applyNumberFormat="1" applyFont="1" applyFill="1" applyBorder="1" applyAlignment="1" applyProtection="1">
      <alignment horizontal="center" vertical="center"/>
      <protection hidden="1"/>
    </xf>
    <xf numFmtId="170" fontId="13" fillId="3" borderId="24" xfId="0" applyNumberFormat="1" applyFont="1" applyFill="1" applyBorder="1" applyAlignment="1" applyProtection="1">
      <alignment horizontal="center" vertical="center"/>
      <protection hidden="1"/>
    </xf>
    <xf numFmtId="166" fontId="13" fillId="3" borderId="104" xfId="2" applyNumberFormat="1" applyFont="1" applyFill="1" applyBorder="1" applyAlignment="1" applyProtection="1">
      <alignment horizontal="center" vertical="center" wrapText="1"/>
      <protection hidden="1"/>
    </xf>
    <xf numFmtId="166" fontId="13" fillId="3" borderId="105" xfId="2" applyNumberFormat="1" applyFont="1" applyFill="1" applyBorder="1" applyAlignment="1" applyProtection="1">
      <alignment horizontal="center" vertical="center" wrapText="1"/>
      <protection hidden="1"/>
    </xf>
    <xf numFmtId="166" fontId="13" fillId="3" borderId="106" xfId="2" applyNumberFormat="1" applyFont="1" applyFill="1" applyBorder="1" applyAlignment="1" applyProtection="1">
      <alignment horizontal="center" vertical="center" wrapText="1"/>
      <protection hidden="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wrapText="1"/>
    </xf>
    <xf numFmtId="0" fontId="2" fillId="2" borderId="44" xfId="0" applyFont="1" applyFill="1" applyBorder="1" applyAlignment="1">
      <alignment horizontal="center"/>
    </xf>
    <xf numFmtId="0" fontId="2" fillId="2" borderId="76" xfId="0" applyFont="1" applyFill="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0" xfId="0" applyFont="1" applyBorder="1" applyAlignment="1">
      <alignment horizontal="center"/>
    </xf>
    <xf numFmtId="0" fontId="15" fillId="0" borderId="0" xfId="0" applyFont="1" applyBorder="1" applyAlignment="1">
      <alignment horizontal="center" wrapText="1"/>
    </xf>
    <xf numFmtId="0" fontId="15" fillId="0" borderId="10" xfId="0" applyFont="1" applyBorder="1" applyAlignment="1">
      <alignment horizontal="center" wrapText="1"/>
    </xf>
    <xf numFmtId="0" fontId="2" fillId="2" borderId="45" xfId="0" applyFont="1" applyFill="1" applyBorder="1" applyAlignment="1">
      <alignment horizontal="center"/>
    </xf>
    <xf numFmtId="164" fontId="0" fillId="4" borderId="44" xfId="1" applyNumberFormat="1" applyFont="1" applyFill="1" applyBorder="1" applyAlignment="1">
      <alignment horizontal="center"/>
    </xf>
    <xf numFmtId="164" fontId="0" fillId="4" borderId="45" xfId="1" applyNumberFormat="1" applyFont="1" applyFill="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0" fontId="0" fillId="4" borderId="76" xfId="0" applyFill="1" applyBorder="1" applyAlignment="1">
      <alignment horizontal="center"/>
    </xf>
    <xf numFmtId="171" fontId="0" fillId="3" borderId="10" xfId="3" applyNumberFormat="1" applyFont="1" applyFill="1" applyBorder="1" applyAlignment="1">
      <alignment horizontal="center"/>
    </xf>
    <xf numFmtId="171" fontId="0" fillId="3" borderId="16" xfId="3" applyNumberFormat="1" applyFont="1" applyFill="1" applyBorder="1" applyAlignment="1">
      <alignment horizontal="center"/>
    </xf>
    <xf numFmtId="0" fontId="31" fillId="0" borderId="0" xfId="4" applyFont="1" applyAlignment="1">
      <alignment horizontal="left"/>
    </xf>
    <xf numFmtId="0" fontId="25" fillId="0" borderId="84" xfId="4" applyFont="1" applyFill="1" applyBorder="1" applyAlignment="1">
      <alignment vertical="center" wrapText="1"/>
    </xf>
    <xf numFmtId="0" fontId="25" fillId="0" borderId="85" xfId="4" applyFont="1" applyFill="1" applyBorder="1" applyAlignment="1">
      <alignment vertical="center" wrapText="1"/>
    </xf>
    <xf numFmtId="0" fontId="25" fillId="0" borderId="86" xfId="4" applyFont="1" applyFill="1" applyBorder="1" applyAlignment="1">
      <alignment vertical="center" wrapText="1"/>
    </xf>
    <xf numFmtId="0" fontId="29" fillId="0" borderId="0" xfId="4" applyFont="1" applyAlignment="1">
      <alignment horizontal="left" wrapText="1"/>
    </xf>
    <xf numFmtId="0" fontId="29" fillId="0" borderId="0" xfId="4" applyFont="1" applyAlignment="1">
      <alignment horizontal="left"/>
    </xf>
    <xf numFmtId="0" fontId="30" fillId="0" borderId="0" xfId="4" applyFont="1" applyAlignment="1">
      <alignment horizontal="center"/>
    </xf>
    <xf numFmtId="0" fontId="29" fillId="0" borderId="0" xfId="4" applyFont="1" applyAlignment="1">
      <alignment horizontal="left" vertical="top" wrapText="1"/>
    </xf>
    <xf numFmtId="0" fontId="29" fillId="0" borderId="0" xfId="4" applyFont="1" applyAlignment="1">
      <alignment horizontal="left" vertical="center" wrapText="1"/>
    </xf>
    <xf numFmtId="0" fontId="25" fillId="0" borderId="84" xfId="4" applyFont="1" applyFill="1" applyBorder="1" applyAlignment="1">
      <alignment horizontal="left" vertical="center" wrapText="1"/>
    </xf>
    <xf numFmtId="0" fontId="25" fillId="0" borderId="85" xfId="4" applyFont="1" applyFill="1" applyBorder="1" applyAlignment="1">
      <alignment horizontal="left" vertical="center" wrapText="1"/>
    </xf>
    <xf numFmtId="0" fontId="25" fillId="0" borderId="86" xfId="4" applyFont="1" applyFill="1" applyBorder="1" applyAlignment="1">
      <alignment horizontal="left" vertical="center" wrapText="1"/>
    </xf>
    <xf numFmtId="0" fontId="25" fillId="0" borderId="89" xfId="4" applyFont="1" applyFill="1" applyBorder="1" applyAlignment="1">
      <alignment horizontal="left" vertical="center" wrapText="1"/>
    </xf>
    <xf numFmtId="0" fontId="25" fillId="0" borderId="90" xfId="4" applyFont="1" applyFill="1" applyBorder="1" applyAlignment="1">
      <alignment horizontal="left" vertical="center" wrapText="1"/>
    </xf>
    <xf numFmtId="0" fontId="40" fillId="0" borderId="84" xfId="4" applyFont="1" applyFill="1" applyBorder="1" applyAlignment="1">
      <alignment horizontal="left" vertical="center" wrapText="1"/>
    </xf>
    <xf numFmtId="0" fontId="40" fillId="0" borderId="85" xfId="4" applyFont="1" applyFill="1" applyBorder="1" applyAlignment="1">
      <alignment horizontal="left" vertical="center" wrapText="1"/>
    </xf>
    <xf numFmtId="0" fontId="40" fillId="0" borderId="86" xfId="4" applyFont="1" applyFill="1" applyBorder="1" applyAlignment="1">
      <alignment horizontal="left" vertical="center" wrapText="1"/>
    </xf>
    <xf numFmtId="0" fontId="30" fillId="0" borderId="0" xfId="4" applyFont="1" applyAlignment="1">
      <alignment horizontal="center" vertical="center" wrapText="1"/>
    </xf>
    <xf numFmtId="0" fontId="21" fillId="0" borderId="0" xfId="4" applyFont="1" applyFill="1" applyAlignment="1">
      <alignment horizontal="left" wrapText="1"/>
    </xf>
    <xf numFmtId="0" fontId="23" fillId="3" borderId="79" xfId="0" applyFont="1" applyFill="1" applyBorder="1" applyAlignment="1">
      <alignment horizontal="center" vertical="center" wrapText="1"/>
    </xf>
    <xf numFmtId="0" fontId="25" fillId="0" borderId="97" xfId="4" applyFont="1" applyFill="1" applyBorder="1" applyAlignment="1">
      <alignment vertical="center" wrapText="1"/>
    </xf>
    <xf numFmtId="0" fontId="25" fillId="0" borderId="98" xfId="4" applyFont="1" applyFill="1" applyBorder="1" applyAlignment="1">
      <alignment vertical="center" wrapText="1"/>
    </xf>
    <xf numFmtId="0" fontId="25" fillId="0" borderId="99" xfId="4" applyFont="1" applyFill="1" applyBorder="1" applyAlignment="1">
      <alignment vertical="center" wrapText="1"/>
    </xf>
    <xf numFmtId="0" fontId="33" fillId="11" borderId="0" xfId="0" applyFont="1" applyFill="1" applyAlignment="1">
      <alignment horizontal="center" vertical="center"/>
    </xf>
    <xf numFmtId="0" fontId="33" fillId="11" borderId="0" xfId="0" applyFont="1" applyFill="1" applyAlignment="1">
      <alignment horizontal="left" vertical="center"/>
    </xf>
    <xf numFmtId="0" fontId="35" fillId="9" borderId="25" xfId="0" applyFont="1" applyFill="1" applyBorder="1" applyAlignment="1">
      <alignment horizontal="center"/>
    </xf>
    <xf numFmtId="0" fontId="35" fillId="9" borderId="25" xfId="0" applyFont="1" applyFill="1" applyBorder="1" applyAlignment="1">
      <alignment horizontal="center" vertical="center"/>
    </xf>
    <xf numFmtId="0" fontId="36" fillId="0" borderId="95" xfId="0" applyFont="1" applyBorder="1" applyAlignment="1">
      <alignment horizontal="center" vertical="center" wrapText="1"/>
    </xf>
    <xf numFmtId="0" fontId="36" fillId="0" borderId="9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5" xfId="0" applyFont="1" applyBorder="1" applyAlignment="1">
      <alignment horizontal="left" wrapText="1"/>
    </xf>
    <xf numFmtId="0" fontId="35" fillId="9" borderId="93" xfId="0" applyFont="1" applyFill="1" applyBorder="1" applyAlignment="1">
      <alignment horizontal="center" vertical="center" wrapText="1"/>
    </xf>
    <xf numFmtId="0" fontId="35" fillId="9" borderId="94" xfId="0" applyFont="1" applyFill="1" applyBorder="1" applyAlignment="1">
      <alignment horizontal="center" vertical="center" wrapText="1"/>
    </xf>
    <xf numFmtId="0" fontId="36" fillId="0" borderId="93" xfId="0" applyFont="1" applyBorder="1" applyAlignment="1">
      <alignment horizontal="center" vertical="center"/>
    </xf>
    <xf numFmtId="0" fontId="36" fillId="0" borderId="94" xfId="0" applyFont="1" applyBorder="1" applyAlignment="1">
      <alignment horizontal="center" vertical="center"/>
    </xf>
    <xf numFmtId="0" fontId="36" fillId="0" borderId="25" xfId="0" applyFont="1" applyBorder="1" applyAlignment="1">
      <alignment horizontal="center"/>
    </xf>
    <xf numFmtId="14" fontId="36" fillId="0" borderId="25" xfId="0" applyNumberFormat="1" applyFont="1" applyBorder="1" applyAlignment="1">
      <alignment horizontal="center" vertical="center"/>
    </xf>
    <xf numFmtId="0" fontId="36" fillId="0" borderId="25" xfId="0" applyFont="1" applyBorder="1" applyAlignment="1">
      <alignment horizontal="center" vertical="center"/>
    </xf>
    <xf numFmtId="0" fontId="36" fillId="9" borderId="25" xfId="0" applyFont="1" applyFill="1" applyBorder="1" applyAlignment="1">
      <alignment horizontal="center" vertical="center"/>
    </xf>
    <xf numFmtId="0" fontId="36" fillId="9" borderId="25" xfId="0" applyFont="1" applyFill="1" applyBorder="1" applyAlignment="1">
      <alignment horizontal="center"/>
    </xf>
    <xf numFmtId="14" fontId="36" fillId="9" borderId="25" xfId="0" applyNumberFormat="1" applyFont="1" applyFill="1" applyBorder="1" applyAlignment="1">
      <alignment horizontal="center"/>
    </xf>
  </cellXfs>
  <cellStyles count="5">
    <cellStyle name="Millares" xfId="1" builtinId="3"/>
    <cellStyle name="Moneda" xfId="2" builtinId="4"/>
    <cellStyle name="Normal" xfId="0" builtinId="0"/>
    <cellStyle name="Normal 2" xfId="4"/>
    <cellStyle name="Porcentaje" xfId="3" builtinId="5"/>
  </cellStyles>
  <dxfs count="14">
    <dxf>
      <numFmt numFmtId="19" formatCode="dd/mm/yyyy"/>
    </dxf>
    <dxf>
      <numFmt numFmtId="1" formatCode="0"/>
    </dxf>
    <dxf>
      <numFmt numFmtId="19" formatCode="dd/mm/yyyy"/>
    </dxf>
    <dxf>
      <numFmt numFmtId="1" formatCode="0"/>
    </dxf>
    <dxf>
      <numFmt numFmtId="19" formatCode="dd/mm/yyyy"/>
    </dxf>
    <dxf>
      <numFmt numFmtId="1" formatCode="0"/>
    </dxf>
    <dxf>
      <numFmt numFmtId="19" formatCode="dd/mm/yyyy"/>
    </dxf>
    <dxf>
      <numFmt numFmtId="1" formatCode="0"/>
    </dxf>
    <dxf>
      <numFmt numFmtId="19" formatCode="dd/mm/yyyy"/>
    </dxf>
    <dxf>
      <numFmt numFmtId="1" formatCode="0"/>
    </dxf>
    <dxf>
      <fill>
        <patternFill>
          <bgColor theme="0"/>
        </patternFill>
      </fill>
      <border>
        <left/>
        <right/>
        <top/>
        <bottom/>
        <vertical/>
        <horizontal/>
      </border>
    </dxf>
    <dxf>
      <numFmt numFmtId="166" formatCode="&quot;$&quot;#,##0.00"/>
    </dxf>
    <dxf>
      <fill>
        <patternFill>
          <bgColor theme="0"/>
        </patternFill>
      </fill>
      <border>
        <left/>
        <right/>
        <top style="thin">
          <color auto="1"/>
        </top>
        <bottom/>
        <vertical/>
        <horizontal/>
      </border>
    </dxf>
    <dxf>
      <numFmt numFmtId="13" formatCode="0%"/>
    </dxf>
  </dxfs>
  <tableStyles count="0" defaultTableStyle="TableStyleMedium2" defaultPivotStyle="PivotStyleLight16"/>
  <colors>
    <mruColors>
      <color rgb="FFC1E4FF"/>
      <color rgb="FF00693E"/>
      <color rgb="FF0051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alculos!$C$31" lockText="1" noThreeD="1"/>
</file>

<file path=xl/ctrlProps/ctrlProp2.xml><?xml version="1.0" encoding="utf-8"?>
<formControlPr xmlns="http://schemas.microsoft.com/office/spreadsheetml/2009/9/main" objectType="CheckBox" checked="Checked" fmlaLink="Calculos!$D$3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85725</xdr:rowOff>
    </xdr:from>
    <xdr:to>
      <xdr:col>4</xdr:col>
      <xdr:colOff>800735</xdr:colOff>
      <xdr:row>1</xdr:row>
      <xdr:rowOff>193040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2353310" cy="37401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552450</xdr:colOff>
          <xdr:row>10</xdr:row>
          <xdr:rowOff>161925</xdr:rowOff>
        </xdr:from>
        <xdr:to>
          <xdr:col>1</xdr:col>
          <xdr:colOff>95250</xdr:colOff>
          <xdr:row>11</xdr:row>
          <xdr:rowOff>171450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11</xdr:row>
          <xdr:rowOff>161925</xdr:rowOff>
        </xdr:from>
        <xdr:to>
          <xdr:col>1</xdr:col>
          <xdr:colOff>95250</xdr:colOff>
          <xdr:row>12</xdr:row>
          <xdr:rowOff>161925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editAs="oneCell">
    <xdr:from>
      <xdr:col>12</xdr:col>
      <xdr:colOff>133145</xdr:colOff>
      <xdr:row>0</xdr:row>
      <xdr:rowOff>0</xdr:rowOff>
    </xdr:from>
    <xdr:to>
      <xdr:col>13</xdr:col>
      <xdr:colOff>1034436</xdr:colOff>
      <xdr:row>2</xdr:row>
      <xdr:rowOff>155425</xdr:rowOff>
    </xdr:to>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5645" y="0"/>
          <a:ext cx="1833307" cy="688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2</xdr:row>
      <xdr:rowOff>57150</xdr:rowOff>
    </xdr:from>
    <xdr:to>
      <xdr:col>7</xdr:col>
      <xdr:colOff>628650</xdr:colOff>
      <xdr:row>5</xdr:row>
      <xdr:rowOff>123825</xdr:rowOff>
    </xdr:to>
    <xdr:sp macro="" textlink="">
      <xdr:nvSpPr>
        <xdr:cNvPr id="2" name="1 Rectángulo redondeado"/>
        <xdr:cNvSpPr/>
      </xdr:nvSpPr>
      <xdr:spPr>
        <a:xfrm>
          <a:off x="1019175" y="438150"/>
          <a:ext cx="4943475" cy="638175"/>
        </a:xfrm>
        <a:prstGeom prst="roundRect">
          <a:avLst/>
        </a:prstGeom>
        <a:solidFill>
          <a:schemeClr val="bg1">
            <a:lumMod val="7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b="1">
              <a:solidFill>
                <a:srgbClr val="0070C0"/>
              </a:solidFill>
              <a:latin typeface="Arial" pitchFamily="34" charset="0"/>
              <a:cs typeface="Arial" pitchFamily="34" charset="0"/>
            </a:rPr>
            <a:t>SOLICITUDES 2015</a:t>
          </a:r>
        </a:p>
      </xdr:txBody>
    </xdr:sp>
    <xdr:clientData/>
  </xdr:twoCellAnchor>
  <xdr:twoCellAnchor editAs="oneCell">
    <xdr:from>
      <xdr:col>8</xdr:col>
      <xdr:colOff>257175</xdr:colOff>
      <xdr:row>2</xdr:row>
      <xdr:rowOff>28576</xdr:rowOff>
    </xdr:from>
    <xdr:to>
      <xdr:col>10</xdr:col>
      <xdr:colOff>904875</xdr:colOff>
      <xdr:row>5</xdr:row>
      <xdr:rowOff>126366</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6175" y="276226"/>
          <a:ext cx="2609850" cy="669290"/>
        </a:xfrm>
        <a:prstGeom prst="rect">
          <a:avLst/>
        </a:prstGeom>
        <a:noFill/>
        <a:ln>
          <a:noFill/>
        </a:ln>
      </xdr:spPr>
    </xdr:pic>
    <xdr:clientData/>
  </xdr:twoCellAnchor>
  <xdr:twoCellAnchor>
    <xdr:from>
      <xdr:col>1</xdr:col>
      <xdr:colOff>238125</xdr:colOff>
      <xdr:row>76</xdr:row>
      <xdr:rowOff>0</xdr:rowOff>
    </xdr:from>
    <xdr:to>
      <xdr:col>7</xdr:col>
      <xdr:colOff>609600</xdr:colOff>
      <xdr:row>79</xdr:row>
      <xdr:rowOff>66675</xdr:rowOff>
    </xdr:to>
    <xdr:sp macro="" textlink="">
      <xdr:nvSpPr>
        <xdr:cNvPr id="4" name="3 Rectángulo redondeado"/>
        <xdr:cNvSpPr/>
      </xdr:nvSpPr>
      <xdr:spPr>
        <a:xfrm>
          <a:off x="609600" y="13125450"/>
          <a:ext cx="6219825" cy="638175"/>
        </a:xfrm>
        <a:prstGeom prst="roundRect">
          <a:avLst/>
        </a:prstGeom>
        <a:solidFill>
          <a:schemeClr val="bg1">
            <a:lumMod val="7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b="1">
              <a:solidFill>
                <a:srgbClr val="0070C0"/>
              </a:solidFill>
              <a:latin typeface="Arial" pitchFamily="34" charset="0"/>
              <a:cs typeface="Arial" pitchFamily="34" charset="0"/>
            </a:rPr>
            <a:t>SOLICITUDES 2015</a:t>
          </a:r>
        </a:p>
      </xdr:txBody>
    </xdr:sp>
    <xdr:clientData/>
  </xdr:twoCellAnchor>
  <xdr:twoCellAnchor editAs="oneCell">
    <xdr:from>
      <xdr:col>7</xdr:col>
      <xdr:colOff>752475</xdr:colOff>
      <xdr:row>76</xdr:row>
      <xdr:rowOff>1</xdr:rowOff>
    </xdr:from>
    <xdr:to>
      <xdr:col>10</xdr:col>
      <xdr:colOff>257176</xdr:colOff>
      <xdr:row>79</xdr:row>
      <xdr:rowOff>78741</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300" y="16211551"/>
          <a:ext cx="2486026" cy="65024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G3229"/>
  <sheetViews>
    <sheetView showRowColHeaders="0" tabSelected="1" zoomScale="93" zoomScaleNormal="93" workbookViewId="0">
      <selection activeCell="E4" sqref="E4:N4"/>
    </sheetView>
  </sheetViews>
  <sheetFormatPr baseColWidth="10" defaultColWidth="0" defaultRowHeight="15" zeroHeight="1" x14ac:dyDescent="0.25"/>
  <cols>
    <col min="1" max="1" width="11.42578125" style="2" customWidth="1"/>
    <col min="2" max="2" width="1.7109375" style="1" customWidth="1"/>
    <col min="3" max="3" width="11.85546875" style="1" bestFit="1" customWidth="1"/>
    <col min="4" max="4" width="13.85546875" style="1" customWidth="1"/>
    <col min="5" max="5" width="15.28515625" style="1" customWidth="1"/>
    <col min="6" max="6" width="10.42578125" style="1" customWidth="1"/>
    <col min="7" max="7" width="13.7109375" style="1" customWidth="1"/>
    <col min="8" max="8" width="13.5703125" style="1" customWidth="1"/>
    <col min="9" max="9" width="7.5703125" style="1" customWidth="1"/>
    <col min="10" max="10" width="30.7109375" style="1" customWidth="1"/>
    <col min="11" max="11" width="3.85546875" style="1" customWidth="1"/>
    <col min="12" max="12" width="13.85546875" style="1" customWidth="1"/>
    <col min="13" max="13" width="14" style="1" customWidth="1"/>
    <col min="14" max="14" width="16.5703125" style="2" bestFit="1" customWidth="1"/>
    <col min="15" max="15" width="1.42578125" style="2" customWidth="1"/>
    <col min="16" max="16" width="11.42578125" style="2" hidden="1" customWidth="1"/>
    <col min="17" max="17" width="13.7109375" style="2" hidden="1" customWidth="1"/>
    <col min="18" max="18" width="15.28515625" style="2" hidden="1" customWidth="1"/>
    <col min="19" max="19" width="11.42578125" style="2" hidden="1" customWidth="1"/>
    <col min="20" max="20" width="29.85546875" style="2" hidden="1" customWidth="1"/>
    <col min="21" max="16384" width="11.42578125" style="2" hidden="1"/>
  </cols>
  <sheetData>
    <row r="1" spans="1:33" ht="21" x14ac:dyDescent="0.35">
      <c r="A1" s="18"/>
      <c r="B1" s="19"/>
      <c r="C1" s="392" t="s">
        <v>30</v>
      </c>
      <c r="D1" s="392"/>
      <c r="E1" s="392"/>
      <c r="F1" s="392"/>
      <c r="G1" s="392"/>
      <c r="H1" s="392"/>
      <c r="I1" s="392"/>
      <c r="J1" s="392"/>
      <c r="K1" s="392"/>
      <c r="L1" s="392"/>
      <c r="M1" s="392"/>
      <c r="N1" s="392"/>
      <c r="O1" s="20"/>
      <c r="P1" s="18"/>
      <c r="T1" s="3"/>
      <c r="U1" s="3"/>
      <c r="V1" s="3"/>
      <c r="W1" s="3"/>
      <c r="X1" s="3"/>
      <c r="Y1" s="3"/>
      <c r="Z1" s="3"/>
      <c r="AA1" s="3"/>
      <c r="AB1" s="3"/>
      <c r="AC1" s="3"/>
      <c r="AD1" s="3"/>
      <c r="AE1" s="3"/>
      <c r="AF1" s="3"/>
      <c r="AG1" s="3"/>
    </row>
    <row r="2" spans="1:33" ht="21" x14ac:dyDescent="0.35">
      <c r="A2" s="18"/>
      <c r="B2" s="19"/>
      <c r="C2" s="392" t="s">
        <v>150</v>
      </c>
      <c r="D2" s="392"/>
      <c r="E2" s="392"/>
      <c r="F2" s="392"/>
      <c r="G2" s="392"/>
      <c r="H2" s="392"/>
      <c r="I2" s="392"/>
      <c r="J2" s="392"/>
      <c r="K2" s="392"/>
      <c r="L2" s="392"/>
      <c r="M2" s="392"/>
      <c r="N2" s="392"/>
      <c r="O2" s="20"/>
      <c r="P2" s="18"/>
      <c r="W2" s="3"/>
      <c r="AA2" s="3"/>
    </row>
    <row r="3" spans="1:33" x14ac:dyDescent="0.25">
      <c r="A3" s="18"/>
      <c r="B3" s="19"/>
      <c r="C3" s="21"/>
      <c r="D3" s="21"/>
      <c r="E3" s="19"/>
      <c r="F3" s="19"/>
      <c r="G3" s="19"/>
      <c r="H3" s="19"/>
      <c r="I3" s="19"/>
      <c r="J3" s="19"/>
      <c r="K3" s="19"/>
      <c r="L3" s="19"/>
      <c r="M3" s="19"/>
      <c r="N3" s="18"/>
      <c r="O3" s="18"/>
      <c r="P3" s="18"/>
      <c r="W3" s="5"/>
      <c r="AA3" s="3"/>
    </row>
    <row r="4" spans="1:33" s="14" customFormat="1" ht="17.100000000000001" customHeight="1" x14ac:dyDescent="0.25">
      <c r="A4" s="41"/>
      <c r="B4" s="42"/>
      <c r="C4" s="43" t="s">
        <v>10</v>
      </c>
      <c r="D4" s="44"/>
      <c r="E4" s="375" t="s">
        <v>145</v>
      </c>
      <c r="F4" s="375"/>
      <c r="G4" s="375"/>
      <c r="H4" s="375"/>
      <c r="I4" s="375"/>
      <c r="J4" s="375"/>
      <c r="K4" s="375"/>
      <c r="L4" s="375"/>
      <c r="M4" s="375"/>
      <c r="N4" s="375"/>
      <c r="O4" s="41"/>
      <c r="P4" s="41"/>
      <c r="W4" s="15"/>
      <c r="AA4" s="15"/>
    </row>
    <row r="5" spans="1:33" ht="6.75" customHeight="1" x14ac:dyDescent="0.25">
      <c r="A5" s="18"/>
      <c r="B5" s="19"/>
      <c r="C5" s="24"/>
      <c r="D5" s="70"/>
      <c r="E5" s="29"/>
      <c r="F5" s="19"/>
      <c r="G5" s="19"/>
      <c r="H5" s="19"/>
      <c r="I5" s="19"/>
      <c r="J5" s="19"/>
      <c r="K5" s="19"/>
      <c r="L5" s="19"/>
      <c r="M5" s="19"/>
      <c r="N5" s="18"/>
      <c r="O5" s="18"/>
      <c r="P5" s="18"/>
      <c r="T5" s="3"/>
      <c r="U5" s="3"/>
      <c r="V5" s="3"/>
      <c r="W5" s="3"/>
      <c r="AA5" s="3"/>
    </row>
    <row r="6" spans="1:33" s="14" customFormat="1" ht="17.100000000000001" customHeight="1" x14ac:dyDescent="0.25">
      <c r="A6" s="41"/>
      <c r="B6" s="42"/>
      <c r="C6" s="66" t="s">
        <v>0</v>
      </c>
      <c r="D6" s="74" t="s">
        <v>72</v>
      </c>
      <c r="E6" s="75"/>
      <c r="F6" s="42"/>
      <c r="G6" s="45"/>
      <c r="H6" s="46"/>
      <c r="I6" s="42"/>
      <c r="J6" s="42"/>
      <c r="K6" s="42"/>
      <c r="L6" s="47"/>
      <c r="M6" s="48" t="s">
        <v>11</v>
      </c>
      <c r="N6" s="127">
        <f ca="1">TODAY()</f>
        <v>42289</v>
      </c>
      <c r="O6" s="41"/>
      <c r="P6" s="41"/>
      <c r="T6" s="15"/>
      <c r="U6" s="15"/>
      <c r="V6" s="15"/>
      <c r="W6" s="15"/>
      <c r="AA6" s="15"/>
    </row>
    <row r="7" spans="1:33" ht="6.75" customHeight="1" x14ac:dyDescent="0.25">
      <c r="A7" s="18"/>
      <c r="B7" s="19"/>
      <c r="C7" s="24"/>
      <c r="D7" s="73"/>
      <c r="E7" s="29"/>
      <c r="F7" s="19"/>
      <c r="G7" s="19"/>
      <c r="H7" s="19"/>
      <c r="I7" s="19"/>
      <c r="J7" s="19"/>
      <c r="K7" s="19"/>
      <c r="L7" s="25"/>
      <c r="M7" s="25"/>
      <c r="N7" s="26"/>
      <c r="O7" s="18"/>
      <c r="P7" s="18"/>
      <c r="T7" s="3"/>
      <c r="U7" s="3"/>
      <c r="V7" s="3"/>
      <c r="W7" s="3"/>
      <c r="AA7" s="3"/>
    </row>
    <row r="8" spans="1:33" s="14" customFormat="1" ht="17.100000000000001" customHeight="1" x14ac:dyDescent="0.25">
      <c r="A8" s="41"/>
      <c r="B8" s="42"/>
      <c r="C8" s="66" t="s">
        <v>76</v>
      </c>
      <c r="D8" s="129" t="s">
        <v>51</v>
      </c>
      <c r="E8" s="76"/>
      <c r="F8" s="42"/>
      <c r="G8" s="42"/>
      <c r="H8" s="42"/>
      <c r="I8" s="42"/>
      <c r="J8" s="42"/>
      <c r="K8" s="42"/>
      <c r="L8" s="47"/>
      <c r="M8" s="48" t="s">
        <v>18</v>
      </c>
      <c r="N8" s="126" t="s">
        <v>19</v>
      </c>
      <c r="O8" s="41"/>
      <c r="P8" s="41"/>
      <c r="T8" s="15"/>
      <c r="U8" s="15"/>
      <c r="V8" s="15"/>
      <c r="W8" s="15"/>
      <c r="X8" s="15"/>
      <c r="Y8" s="15"/>
      <c r="Z8" s="15"/>
      <c r="AA8" s="15"/>
    </row>
    <row r="9" spans="1:33" ht="6.75" customHeight="1" x14ac:dyDescent="0.25">
      <c r="A9" s="18"/>
      <c r="B9" s="19"/>
      <c r="C9" s="19"/>
      <c r="D9" s="73"/>
      <c r="E9" s="19"/>
      <c r="F9" s="19"/>
      <c r="G9" s="19"/>
      <c r="H9" s="19"/>
      <c r="I9" s="19"/>
      <c r="J9" s="19"/>
      <c r="K9" s="19"/>
      <c r="L9" s="25"/>
      <c r="M9" s="25"/>
      <c r="N9" s="27"/>
      <c r="O9" s="18"/>
      <c r="P9" s="18"/>
      <c r="T9" s="3"/>
      <c r="U9" s="3"/>
      <c r="V9" s="3"/>
      <c r="W9" s="3"/>
      <c r="X9" s="3"/>
      <c r="Y9" s="3"/>
      <c r="Z9" s="3"/>
      <c r="AA9" s="3"/>
    </row>
    <row r="10" spans="1:33" ht="17.100000000000001" customHeight="1" thickBot="1" x14ac:dyDescent="0.3">
      <c r="A10" s="18"/>
      <c r="B10" s="19"/>
      <c r="C10" s="2"/>
      <c r="D10" s="2"/>
      <c r="E10" s="29"/>
      <c r="F10" s="29"/>
      <c r="G10" s="19"/>
      <c r="H10" s="19"/>
      <c r="I10" s="19"/>
      <c r="J10" s="19"/>
      <c r="K10" s="19"/>
      <c r="L10" s="47"/>
      <c r="M10" s="48" t="s">
        <v>24</v>
      </c>
      <c r="N10" s="126" t="s">
        <v>6</v>
      </c>
      <c r="O10" s="18"/>
      <c r="P10" s="18"/>
      <c r="R10" s="14" t="s">
        <v>148</v>
      </c>
      <c r="T10" s="3"/>
      <c r="U10" s="3"/>
      <c r="V10" s="3"/>
      <c r="W10" s="3"/>
      <c r="X10" s="3"/>
      <c r="Y10" s="3"/>
      <c r="Z10" s="3"/>
      <c r="AA10" s="3"/>
    </row>
    <row r="11" spans="1:33" ht="17.100000000000001" customHeight="1" thickBot="1" x14ac:dyDescent="0.3">
      <c r="A11" s="18"/>
      <c r="C11" s="399" t="s">
        <v>125</v>
      </c>
      <c r="D11" s="400"/>
      <c r="E11" s="400"/>
      <c r="F11" s="401"/>
      <c r="G11" s="19"/>
      <c r="H11" s="132"/>
      <c r="I11" s="132"/>
      <c r="J11" s="132"/>
      <c r="K11" s="19"/>
      <c r="L11" s="35"/>
      <c r="M11" s="78"/>
      <c r="N11" s="212"/>
      <c r="O11" s="18"/>
      <c r="P11" s="18"/>
      <c r="R11" s="2" t="s">
        <v>149</v>
      </c>
      <c r="T11" s="3"/>
      <c r="U11" s="3"/>
      <c r="V11" s="3"/>
      <c r="W11" s="3"/>
      <c r="X11" s="3"/>
      <c r="Y11" s="3"/>
      <c r="Z11" s="3"/>
      <c r="AA11" s="3"/>
    </row>
    <row r="12" spans="1:33" ht="17.100000000000001" customHeight="1" thickBot="1" x14ac:dyDescent="0.3">
      <c r="A12" s="18"/>
      <c r="C12" s="402" t="s">
        <v>132</v>
      </c>
      <c r="D12" s="403"/>
      <c r="E12" s="125" t="str">
        <f>+IF(Calculos!$C$31=TRUE,"Contratada","No contratada")</f>
        <v>Contratada</v>
      </c>
      <c r="F12" s="128">
        <v>0.5</v>
      </c>
      <c r="G12" s="19"/>
      <c r="H12" s="2"/>
      <c r="I12" s="2"/>
      <c r="J12" s="2"/>
      <c r="K12" s="19"/>
      <c r="L12" s="35"/>
      <c r="M12" s="78"/>
      <c r="N12" s="77"/>
      <c r="O12" s="18"/>
      <c r="P12" s="18"/>
      <c r="T12" s="3"/>
      <c r="U12" s="3"/>
      <c r="V12" s="3"/>
      <c r="W12" s="3"/>
      <c r="X12" s="3"/>
      <c r="Y12" s="3"/>
      <c r="Z12" s="3"/>
      <c r="AA12" s="3"/>
    </row>
    <row r="13" spans="1:33" ht="17.100000000000001" customHeight="1" thickBot="1" x14ac:dyDescent="0.3">
      <c r="A13" s="18"/>
      <c r="C13" s="402" t="s">
        <v>55</v>
      </c>
      <c r="D13" s="403"/>
      <c r="E13" s="125" t="str">
        <f>+IF(Calculos!$D$31=TRUE,"Contratada","No contratada")</f>
        <v>Contratada</v>
      </c>
      <c r="F13" s="128">
        <v>0.5</v>
      </c>
      <c r="G13" s="19"/>
      <c r="H13" s="220"/>
      <c r="I13" s="65"/>
      <c r="J13" s="124"/>
      <c r="K13" s="19"/>
      <c r="L13" s="35"/>
      <c r="M13" s="78"/>
      <c r="N13" s="77"/>
      <c r="O13" s="18"/>
      <c r="P13" s="18"/>
      <c r="T13" s="3"/>
      <c r="U13" s="3"/>
      <c r="V13" s="3"/>
      <c r="X13" s="3"/>
      <c r="Y13" s="3"/>
      <c r="Z13" s="3"/>
      <c r="AA13" s="3"/>
    </row>
    <row r="14" spans="1:33" ht="15.75" x14ac:dyDescent="0.25">
      <c r="A14" s="18"/>
      <c r="B14" s="19"/>
      <c r="C14" s="2"/>
      <c r="D14" s="19"/>
      <c r="E14" s="19"/>
      <c r="F14" s="19"/>
      <c r="G14" s="19"/>
      <c r="H14" s="19"/>
      <c r="I14" s="19"/>
      <c r="J14" s="49"/>
      <c r="K14" s="19"/>
      <c r="L14" s="19"/>
      <c r="M14" s="28"/>
      <c r="N14" s="18"/>
      <c r="O14" s="18"/>
      <c r="P14" s="18"/>
      <c r="T14" s="3"/>
      <c r="U14" s="3"/>
      <c r="V14" s="3"/>
      <c r="X14" s="3"/>
      <c r="Y14" s="3"/>
      <c r="Z14" s="3"/>
      <c r="AA14" s="3"/>
      <c r="AB14" s="3"/>
      <c r="AC14" s="3"/>
      <c r="AD14" s="3"/>
      <c r="AE14" s="3"/>
      <c r="AF14" s="3"/>
      <c r="AG14" s="3"/>
    </row>
    <row r="15" spans="1:33" ht="6.75" customHeight="1" thickBot="1" x14ac:dyDescent="0.3">
      <c r="A15" s="18"/>
      <c r="B15" s="19"/>
      <c r="C15" s="29"/>
      <c r="D15" s="29"/>
      <c r="E15" s="29"/>
      <c r="F15" s="29"/>
      <c r="G15" s="19"/>
      <c r="H15" s="19"/>
      <c r="I15" s="19"/>
      <c r="J15" s="19"/>
      <c r="K15" s="19"/>
      <c r="L15" s="19"/>
      <c r="M15" s="19"/>
      <c r="N15" s="18"/>
      <c r="O15" s="18"/>
      <c r="P15" s="18"/>
    </row>
    <row r="16" spans="1:33" ht="17.100000000000001" customHeight="1" thickBot="1" x14ac:dyDescent="0.3">
      <c r="A16" s="18"/>
      <c r="B16" s="19"/>
      <c r="C16" s="105" t="s">
        <v>12</v>
      </c>
      <c r="D16" s="382" t="s">
        <v>13</v>
      </c>
      <c r="E16" s="383"/>
      <c r="F16" s="383"/>
      <c r="G16" s="383"/>
      <c r="H16" s="383"/>
      <c r="I16" s="384"/>
      <c r="J16" s="106" t="s">
        <v>14</v>
      </c>
      <c r="K16" s="373" t="s">
        <v>15</v>
      </c>
      <c r="L16" s="374"/>
      <c r="M16" s="106" t="s">
        <v>45</v>
      </c>
      <c r="N16" s="107" t="s">
        <v>20</v>
      </c>
      <c r="O16" s="18"/>
      <c r="P16" s="18"/>
    </row>
    <row r="17" spans="1:30" ht="17.100000000000001" customHeight="1" x14ac:dyDescent="0.25">
      <c r="A17" s="18"/>
      <c r="B17" s="19"/>
      <c r="C17" s="130">
        <v>1</v>
      </c>
      <c r="D17" s="389" t="s">
        <v>121</v>
      </c>
      <c r="E17" s="390"/>
      <c r="F17" s="390"/>
      <c r="G17" s="390"/>
      <c r="H17" s="390"/>
      <c r="I17" s="391"/>
      <c r="J17" s="16" t="s">
        <v>17</v>
      </c>
      <c r="K17" s="387">
        <v>20</v>
      </c>
      <c r="L17" s="388"/>
      <c r="M17" s="17">
        <v>0</v>
      </c>
      <c r="N17" s="108">
        <f ca="1">+IFERROR(IF(OR(J17="",K17=""),"",IF(R17="",VLOOKUP(IF($K$16="Edad",K17,DATEDIF(K17,TODAY(),"y")),Calculos!$B$87:$I$101,IF(J17="Masculino",7,8))*(1+M17),R17)),"ERROR")</f>
        <v>9297.3601613125174</v>
      </c>
      <c r="O17" s="18"/>
      <c r="Q17" s="2">
        <f t="shared" ref="Q17:Q26" ca="1" si="0">IF(OR(J17="",K17=""),"",IF($K$16="Edad",K17,DATEDIF(K17,TODAY(),"y")))</f>
        <v>20</v>
      </c>
      <c r="R17" s="2" t="str">
        <f ca="1">+IF(pol="Nueva",IF(OR(Q17&gt;64,Q17&lt;0),"Excede la edad",""),IF(Q17&gt;99,"Excede la edad",""))</f>
        <v/>
      </c>
      <c r="T17" s="2" t="s">
        <v>120</v>
      </c>
      <c r="U17" s="248" t="s">
        <v>73</v>
      </c>
      <c r="V17" s="3"/>
      <c r="W17" s="254" t="s">
        <v>51</v>
      </c>
      <c r="X17" s="3"/>
      <c r="Y17" s="182">
        <v>0.2</v>
      </c>
      <c r="Z17" s="3"/>
      <c r="AA17" s="3"/>
      <c r="AB17" s="3"/>
      <c r="AC17" s="3"/>
    </row>
    <row r="18" spans="1:30" ht="17.100000000000001" customHeight="1" x14ac:dyDescent="0.25">
      <c r="A18" s="18"/>
      <c r="B18" s="19"/>
      <c r="C18" s="130">
        <v>2</v>
      </c>
      <c r="D18" s="389" t="s">
        <v>122</v>
      </c>
      <c r="E18" s="390"/>
      <c r="F18" s="390"/>
      <c r="G18" s="390"/>
      <c r="H18" s="390"/>
      <c r="I18" s="391"/>
      <c r="J18" s="16"/>
      <c r="K18" s="388"/>
      <c r="L18" s="388"/>
      <c r="M18" s="17"/>
      <c r="N18" s="108" t="str">
        <f ca="1">+IFERROR(IF(OR(J18="",K18=""),"",IF(R18="",VLOOKUP(IF($K$16="Edad",K18,DATEDIF(K18,TODAY(),"y")),Calculos!$B$87:$I$101,IF(J18="Masculino",7,8))*(1+M18),R18)),"ERROR")</f>
        <v/>
      </c>
      <c r="O18" s="18"/>
      <c r="Q18" s="2" t="str">
        <f t="shared" ca="1" si="0"/>
        <v/>
      </c>
      <c r="R18" s="2" t="str">
        <f t="shared" ref="R18:R26" ca="1" si="1">+IF(pol="Nueva",IF(OR(Q18&gt;64,Q18&lt;0),"Excede la edad",""),IF(Q18&gt;100,"Excede la edad",""))</f>
        <v>Excede la edad</v>
      </c>
      <c r="T18" s="2" t="s">
        <v>15</v>
      </c>
      <c r="U18" s="248" t="s">
        <v>72</v>
      </c>
      <c r="V18" s="3"/>
      <c r="W18" s="254">
        <v>5000000</v>
      </c>
      <c r="X18" s="3"/>
      <c r="Y18" s="183">
        <v>0.3</v>
      </c>
      <c r="Z18" s="6"/>
      <c r="AA18" s="3"/>
      <c r="AB18" s="3"/>
      <c r="AC18" s="3"/>
      <c r="AD18" s="3"/>
    </row>
    <row r="19" spans="1:30" ht="17.100000000000001" customHeight="1" thickBot="1" x14ac:dyDescent="0.3">
      <c r="A19" s="18"/>
      <c r="B19" s="19"/>
      <c r="C19" s="130">
        <v>3</v>
      </c>
      <c r="D19" s="389" t="s">
        <v>123</v>
      </c>
      <c r="E19" s="390"/>
      <c r="F19" s="390"/>
      <c r="G19" s="390"/>
      <c r="H19" s="390"/>
      <c r="I19" s="391"/>
      <c r="J19" s="16"/>
      <c r="K19" s="388"/>
      <c r="L19" s="388"/>
      <c r="M19" s="17"/>
      <c r="N19" s="108" t="str">
        <f ca="1">+IFERROR(IF(OR(J19="",K19=""),"",IF(R19="",VLOOKUP(IF($K$16="Edad",K19,DATEDIF(K19,TODAY(),"y")),Calculos!$B$87:$I$101,IF(J19="Masculino",7,8))*(1+M19),R19)),"ERROR")</f>
        <v/>
      </c>
      <c r="O19" s="18"/>
      <c r="Q19" s="2" t="str">
        <f t="shared" ca="1" si="0"/>
        <v/>
      </c>
      <c r="R19" s="2" t="str">
        <f t="shared" ca="1" si="1"/>
        <v>Excede la edad</v>
      </c>
      <c r="T19" s="3"/>
      <c r="U19" s="249" t="s">
        <v>71</v>
      </c>
      <c r="V19" s="3"/>
      <c r="W19" s="254">
        <v>2500000</v>
      </c>
      <c r="X19" s="3"/>
      <c r="Y19" s="183">
        <v>0.4</v>
      </c>
      <c r="Z19" s="6"/>
      <c r="AA19" s="3"/>
      <c r="AB19" s="3"/>
      <c r="AC19" s="3"/>
      <c r="AD19" s="3"/>
    </row>
    <row r="20" spans="1:30" ht="17.100000000000001" customHeight="1" thickBot="1" x14ac:dyDescent="0.3">
      <c r="A20" s="18"/>
      <c r="B20" s="19"/>
      <c r="C20" s="130">
        <v>4</v>
      </c>
      <c r="D20" s="389" t="s">
        <v>31</v>
      </c>
      <c r="E20" s="390"/>
      <c r="F20" s="390"/>
      <c r="G20" s="390"/>
      <c r="H20" s="390"/>
      <c r="I20" s="391"/>
      <c r="J20" s="16"/>
      <c r="K20" s="388"/>
      <c r="L20" s="388"/>
      <c r="M20" s="17"/>
      <c r="N20" s="108" t="str">
        <f ca="1">+IFERROR(IF(OR(J20="",K20=""),"",IF(R20="",VLOOKUP(IF($K$16="Edad",K20,DATEDIF(K20,TODAY(),"y")),Calculos!$B$87:$I$101,IF(J20="Masculino",7,8))*(1+M20),R20)),"ERROR")</f>
        <v/>
      </c>
      <c r="O20" s="18"/>
      <c r="P20" s="2" t="str">
        <f ca="1">IF(OR(J20="",K20=""),"",IF($K$16="Edad",K20,DATEDIF(K20,TODAY(),"y")))</f>
        <v/>
      </c>
      <c r="Q20" s="2" t="str">
        <f t="shared" ca="1" si="0"/>
        <v/>
      </c>
      <c r="R20" s="2" t="str">
        <f t="shared" ca="1" si="1"/>
        <v>Excede la edad</v>
      </c>
      <c r="T20" s="2" t="s">
        <v>14</v>
      </c>
      <c r="U20" s="8"/>
      <c r="V20" s="3"/>
      <c r="W20" s="255">
        <v>1000000</v>
      </c>
      <c r="X20" s="3"/>
      <c r="Y20" s="184">
        <v>0.5</v>
      </c>
      <c r="Z20" s="6"/>
      <c r="AA20" s="3"/>
      <c r="AB20" s="3"/>
      <c r="AC20" s="3"/>
      <c r="AD20" s="3"/>
    </row>
    <row r="21" spans="1:30" ht="17.100000000000001" customHeight="1" x14ac:dyDescent="0.25">
      <c r="A21" s="18"/>
      <c r="B21" s="19"/>
      <c r="C21" s="130">
        <v>5</v>
      </c>
      <c r="D21" s="389" t="s">
        <v>32</v>
      </c>
      <c r="E21" s="390"/>
      <c r="F21" s="390"/>
      <c r="G21" s="390"/>
      <c r="H21" s="390"/>
      <c r="I21" s="391"/>
      <c r="J21" s="16"/>
      <c r="K21" s="388"/>
      <c r="L21" s="388"/>
      <c r="M21" s="17"/>
      <c r="N21" s="108" t="str">
        <f ca="1">+IFERROR(IF(OR(J21="",K21=""),"",IF(R21="",VLOOKUP(IF($K$16="Edad",K21,DATEDIF(K21,TODAY(),"y")),Calculos!$B$87:$I$101,IF(J21="Masculino",7,8))*(1+M21),R21)),"ERROR")</f>
        <v/>
      </c>
      <c r="O21" s="18"/>
      <c r="P21" s="2" t="str">
        <f ca="1">IF(OR(J21="",K21=""),"",IF($K$16="Edad",K21,DATEDIF(K21,TODAY(),"y")))</f>
        <v/>
      </c>
      <c r="Q21" s="2" t="str">
        <f t="shared" ca="1" si="0"/>
        <v/>
      </c>
      <c r="R21" s="2" t="str">
        <f t="shared" ca="1" si="1"/>
        <v>Excede la edad</v>
      </c>
      <c r="T21" s="2" t="s">
        <v>17</v>
      </c>
      <c r="U21" s="8"/>
      <c r="V21" s="3"/>
      <c r="W21" s="9"/>
      <c r="X21" s="3"/>
      <c r="Y21" s="3"/>
      <c r="Z21" s="6"/>
      <c r="AA21" s="3"/>
      <c r="AB21" s="3"/>
      <c r="AC21" s="3"/>
      <c r="AD21" s="3"/>
    </row>
    <row r="22" spans="1:30" ht="17.100000000000001" customHeight="1" x14ac:dyDescent="0.25">
      <c r="A22" s="18"/>
      <c r="B22" s="19"/>
      <c r="C22" s="130">
        <v>6</v>
      </c>
      <c r="D22" s="389" t="s">
        <v>33</v>
      </c>
      <c r="E22" s="390"/>
      <c r="F22" s="390"/>
      <c r="G22" s="390"/>
      <c r="H22" s="390"/>
      <c r="I22" s="391"/>
      <c r="J22" s="16"/>
      <c r="K22" s="388"/>
      <c r="L22" s="388"/>
      <c r="M22" s="17"/>
      <c r="N22" s="108" t="str">
        <f ca="1">+IFERROR(IF(OR(J22="",K22=""),"",IF(R22="",VLOOKUP(IF($K$16="Edad",K22,DATEDIF(K22,TODAY(),"y")),Calculos!$B$87:$I$101,IF(J22="Masculino",7,8))*(1+M22),R22)),"ERROR")</f>
        <v/>
      </c>
      <c r="O22" s="18"/>
      <c r="P22" s="68"/>
      <c r="Q22" s="2" t="str">
        <f t="shared" ca="1" si="0"/>
        <v/>
      </c>
      <c r="R22" s="2" t="str">
        <f t="shared" ca="1" si="1"/>
        <v>Excede la edad</v>
      </c>
      <c r="T22" s="2" t="s">
        <v>16</v>
      </c>
      <c r="U22" s="8"/>
      <c r="V22" s="3"/>
      <c r="W22" s="9"/>
      <c r="X22" s="3"/>
      <c r="Y22" s="3"/>
      <c r="Z22" s="6"/>
      <c r="AA22" s="3"/>
      <c r="AB22" s="3"/>
      <c r="AC22" s="3"/>
      <c r="AD22" s="3"/>
    </row>
    <row r="23" spans="1:30" ht="17.100000000000001" customHeight="1" thickBot="1" x14ac:dyDescent="0.3">
      <c r="A23" s="18"/>
      <c r="B23" s="19"/>
      <c r="C23" s="131">
        <v>7</v>
      </c>
      <c r="D23" s="395" t="s">
        <v>34</v>
      </c>
      <c r="E23" s="396"/>
      <c r="F23" s="396"/>
      <c r="G23" s="396"/>
      <c r="H23" s="396"/>
      <c r="I23" s="397"/>
      <c r="J23" s="109"/>
      <c r="K23" s="420"/>
      <c r="L23" s="420"/>
      <c r="M23" s="110"/>
      <c r="N23" s="111" t="str">
        <f ca="1">+IFERROR(IF(OR(J23="",K23=""),"",IF(R23="",VLOOKUP(IF($K$16="Edad",K23,DATEDIF(K23,TODAY(),"y")),Calculos!$B$87:$I$101,IF(J23="Masculino",7,8))*(1+M23),R23)),"ERROR")</f>
        <v/>
      </c>
      <c r="O23" s="18"/>
      <c r="P23" s="68"/>
      <c r="Q23" s="2" t="str">
        <f t="shared" ca="1" si="0"/>
        <v/>
      </c>
      <c r="R23" s="2" t="str">
        <f t="shared" ca="1" si="1"/>
        <v>Excede la edad</v>
      </c>
      <c r="T23" s="3"/>
      <c r="U23" s="8"/>
      <c r="V23" s="3"/>
      <c r="W23" s="9"/>
      <c r="X23" s="3"/>
      <c r="Y23" s="3"/>
      <c r="Z23" s="6"/>
      <c r="AA23" s="3"/>
      <c r="AB23" s="3"/>
      <c r="AC23" s="3"/>
      <c r="AD23" s="3"/>
    </row>
    <row r="24" spans="1:30" ht="17.100000000000001" hidden="1" customHeight="1" x14ac:dyDescent="0.25">
      <c r="A24" s="18"/>
      <c r="B24" s="19"/>
      <c r="C24" s="130">
        <v>8</v>
      </c>
      <c r="D24" s="389" t="s">
        <v>398</v>
      </c>
      <c r="E24" s="390"/>
      <c r="F24" s="390"/>
      <c r="G24" s="390"/>
      <c r="H24" s="390"/>
      <c r="I24" s="391"/>
      <c r="J24" s="16"/>
      <c r="K24" s="388"/>
      <c r="L24" s="388"/>
      <c r="M24" s="17"/>
      <c r="N24" s="108" t="str">
        <f ca="1">+IFERROR(IF(OR(J24="",K24=""),"",IF(R24="",VLOOKUP(IF($K$16="Edad",K24,DATEDIF(K24,TODAY(),"y")),Calculos!$B$87:$I$101,IF(J24="Masculino",7,8))*(1+M24),R24)),"ERROR")</f>
        <v/>
      </c>
      <c r="O24" s="18"/>
      <c r="P24" s="68"/>
      <c r="Q24" s="2" t="str">
        <f t="shared" ca="1" si="0"/>
        <v/>
      </c>
      <c r="R24" s="2" t="str">
        <f t="shared" ca="1" si="1"/>
        <v>Excede la edad</v>
      </c>
      <c r="T24" s="3"/>
      <c r="U24" s="8"/>
      <c r="V24" s="3"/>
      <c r="W24" s="9"/>
      <c r="X24" s="3"/>
      <c r="Y24" s="3"/>
      <c r="Z24" s="6"/>
      <c r="AA24" s="3"/>
      <c r="AB24" s="3"/>
      <c r="AC24" s="3"/>
      <c r="AD24" s="3"/>
    </row>
    <row r="25" spans="1:30" ht="17.100000000000001" hidden="1" customHeight="1" x14ac:dyDescent="0.25">
      <c r="A25" s="18"/>
      <c r="B25" s="19"/>
      <c r="C25" s="130">
        <v>9</v>
      </c>
      <c r="D25" s="389" t="s">
        <v>399</v>
      </c>
      <c r="E25" s="390"/>
      <c r="F25" s="390"/>
      <c r="G25" s="390"/>
      <c r="H25" s="390"/>
      <c r="I25" s="391"/>
      <c r="J25" s="16"/>
      <c r="K25" s="388"/>
      <c r="L25" s="388"/>
      <c r="M25" s="17"/>
      <c r="N25" s="108" t="str">
        <f ca="1">+IFERROR(IF(OR(J25="",K25=""),"",IF(R25="",VLOOKUP(IF($K$16="Edad",K25,DATEDIF(K25,TODAY(),"y")),Calculos!$B$87:$I$101,IF(J25="Masculino",7,8))*(1+M25),R25)),"ERROR")</f>
        <v/>
      </c>
      <c r="O25" s="18"/>
      <c r="P25" s="68"/>
      <c r="Q25" s="2" t="str">
        <f t="shared" ca="1" si="0"/>
        <v/>
      </c>
      <c r="R25" s="2" t="str">
        <f t="shared" ca="1" si="1"/>
        <v>Excede la edad</v>
      </c>
      <c r="T25" s="3"/>
      <c r="U25" s="8"/>
      <c r="V25" s="3"/>
      <c r="W25" s="9"/>
      <c r="X25" s="3"/>
      <c r="Y25" s="3"/>
      <c r="Z25" s="6"/>
      <c r="AA25" s="3"/>
      <c r="AB25" s="3"/>
      <c r="AC25" s="3"/>
      <c r="AD25" s="3"/>
    </row>
    <row r="26" spans="1:30" ht="17.100000000000001" hidden="1" customHeight="1" thickBot="1" x14ac:dyDescent="0.3">
      <c r="A26" s="18"/>
      <c r="B26" s="19"/>
      <c r="C26" s="131">
        <v>10</v>
      </c>
      <c r="D26" s="395" t="s">
        <v>400</v>
      </c>
      <c r="E26" s="396"/>
      <c r="F26" s="396"/>
      <c r="G26" s="396"/>
      <c r="H26" s="396"/>
      <c r="I26" s="397"/>
      <c r="J26" s="109"/>
      <c r="K26" s="420"/>
      <c r="L26" s="420"/>
      <c r="M26" s="110"/>
      <c r="N26" s="111" t="str">
        <f ca="1">+IFERROR(IF(OR(J26="",K26=""),"",IF(R26="",VLOOKUP(IF($K$16="Edad",K26,DATEDIF(K26,TODAY(),"y")),Calculos!$B$87:$I$101,IF(J26="Masculino",7,8))*(1+M26),R26)),"ERROR")</f>
        <v/>
      </c>
      <c r="O26" s="18"/>
      <c r="P26" s="68"/>
      <c r="Q26" s="2" t="str">
        <f t="shared" ca="1" si="0"/>
        <v/>
      </c>
      <c r="R26" s="2" t="str">
        <f t="shared" ca="1" si="1"/>
        <v>Excede la edad</v>
      </c>
      <c r="T26" s="3"/>
      <c r="U26" s="8"/>
      <c r="V26" s="3"/>
      <c r="W26" s="9"/>
      <c r="X26" s="3"/>
      <c r="Y26" s="3"/>
      <c r="Z26" s="6"/>
      <c r="AA26" s="3"/>
      <c r="AB26" s="3"/>
      <c r="AC26" s="3"/>
      <c r="AD26" s="3"/>
    </row>
    <row r="27" spans="1:30" x14ac:dyDescent="0.25">
      <c r="A27" s="18"/>
      <c r="B27" s="19"/>
      <c r="C27" s="101">
        <v>8</v>
      </c>
      <c r="D27" s="398"/>
      <c r="E27" s="398"/>
      <c r="F27" s="398"/>
      <c r="G27" s="398"/>
      <c r="H27" s="398"/>
      <c r="I27" s="398"/>
      <c r="J27" s="102"/>
      <c r="K27" s="102"/>
      <c r="L27" s="103"/>
      <c r="M27" s="104"/>
      <c r="N27" s="31"/>
      <c r="O27" s="18"/>
      <c r="P27" s="18"/>
      <c r="U27" s="8"/>
      <c r="V27" s="3"/>
      <c r="W27" s="9"/>
      <c r="X27" s="3"/>
      <c r="Y27" s="3"/>
      <c r="Z27" s="6"/>
      <c r="AA27" s="3"/>
      <c r="AB27" s="3"/>
      <c r="AC27" s="3"/>
      <c r="AD27" s="3"/>
    </row>
    <row r="28" spans="1:30" ht="15.75" thickBot="1" x14ac:dyDescent="0.3">
      <c r="A28" s="18"/>
      <c r="B28" s="19"/>
      <c r="C28" s="101">
        <v>9</v>
      </c>
      <c r="D28" s="398"/>
      <c r="E28" s="398"/>
      <c r="F28" s="398"/>
      <c r="G28" s="398"/>
      <c r="H28" s="398"/>
      <c r="I28" s="398"/>
      <c r="J28" s="102"/>
      <c r="K28" s="102"/>
      <c r="L28" s="103"/>
      <c r="M28" s="104"/>
      <c r="N28" s="31"/>
      <c r="O28" s="18"/>
      <c r="P28" s="30"/>
      <c r="U28" s="8"/>
      <c r="V28" s="3"/>
      <c r="W28" s="9"/>
      <c r="X28" s="3"/>
      <c r="Y28" s="3"/>
      <c r="Z28" s="6"/>
      <c r="AA28" s="3"/>
      <c r="AB28" s="3"/>
      <c r="AC28" s="3"/>
      <c r="AD28" s="3"/>
    </row>
    <row r="29" spans="1:30" ht="17.100000000000001" customHeight="1" x14ac:dyDescent="0.25">
      <c r="A29" s="18"/>
      <c r="B29" s="29"/>
      <c r="C29" s="380" t="s">
        <v>48</v>
      </c>
      <c r="D29" s="381"/>
      <c r="E29" s="381"/>
      <c r="F29" s="381"/>
      <c r="G29" s="385" t="s">
        <v>3</v>
      </c>
      <c r="H29" s="385"/>
      <c r="I29" s="386"/>
      <c r="J29" s="118" t="s">
        <v>49</v>
      </c>
      <c r="K29" s="19"/>
      <c r="L29" s="421" t="s">
        <v>26</v>
      </c>
      <c r="M29" s="422"/>
      <c r="N29" s="51">
        <f ca="1">SUM(N17:N26)</f>
        <v>9297.3601613125174</v>
      </c>
      <c r="O29" s="18"/>
      <c r="P29" s="30"/>
      <c r="Q29" s="12"/>
      <c r="U29" s="8"/>
      <c r="V29" s="3"/>
      <c r="W29" s="9"/>
      <c r="X29" s="3"/>
      <c r="Y29" s="3"/>
      <c r="Z29" s="6"/>
      <c r="AA29" s="3"/>
      <c r="AB29" s="3"/>
      <c r="AC29" s="3"/>
      <c r="AD29" s="3"/>
    </row>
    <row r="30" spans="1:30" ht="19.5" customHeight="1" x14ac:dyDescent="0.25">
      <c r="A30" s="18"/>
      <c r="B30" s="29"/>
      <c r="C30" s="371" t="str">
        <f>+Coberturas!B8</f>
        <v>Consulta de primer contacto</v>
      </c>
      <c r="D30" s="372"/>
      <c r="E30" s="372"/>
      <c r="F30" s="372"/>
      <c r="G30" s="393" t="str">
        <f>+Coberturas!C8</f>
        <v>Sin Límite</v>
      </c>
      <c r="H30" s="393"/>
      <c r="I30" s="33"/>
      <c r="J30" s="34">
        <f>+Coberturas!D8</f>
        <v>200</v>
      </c>
      <c r="K30" s="19"/>
      <c r="L30" s="421" t="s">
        <v>5</v>
      </c>
      <c r="M30" s="422"/>
      <c r="N30" s="52">
        <f ca="1">N29*VLOOKUP(FP,RPF,2,FALSE)</f>
        <v>0</v>
      </c>
      <c r="O30" s="30"/>
      <c r="P30" s="30"/>
      <c r="Q30" s="12"/>
      <c r="T30" s="3"/>
      <c r="W30" s="13"/>
      <c r="Y30" s="3"/>
      <c r="AA30" s="3"/>
      <c r="AB30" s="3"/>
      <c r="AC30" s="3"/>
      <c r="AD30" s="3"/>
    </row>
    <row r="31" spans="1:30" ht="17.100000000000001" customHeight="1" x14ac:dyDescent="0.25">
      <c r="A31" s="18"/>
      <c r="B31" s="29"/>
      <c r="C31" s="376" t="str">
        <f>+Coberturas!B9</f>
        <v>Consulta de especialidad (segundo contacto)</v>
      </c>
      <c r="D31" s="377"/>
      <c r="E31" s="377"/>
      <c r="F31" s="377"/>
      <c r="G31" s="394" t="str">
        <f>+Coberturas!C9</f>
        <v>Sin Límite</v>
      </c>
      <c r="H31" s="394"/>
      <c r="I31" s="35"/>
      <c r="J31" s="36">
        <f>+Coberturas!D9</f>
        <v>200</v>
      </c>
      <c r="K31" s="19"/>
      <c r="L31" s="421" t="s">
        <v>25</v>
      </c>
      <c r="M31" s="422"/>
      <c r="N31" s="53">
        <f ca="1">IF(N29=0,0,derpol)</f>
        <v>300</v>
      </c>
      <c r="O31" s="30"/>
      <c r="P31" s="30"/>
      <c r="Q31" s="12"/>
      <c r="T31" s="4" t="s">
        <v>25</v>
      </c>
      <c r="W31" s="13"/>
      <c r="X31" s="2" t="s">
        <v>78</v>
      </c>
      <c r="Y31" s="3"/>
      <c r="AA31" s="3"/>
      <c r="AB31" s="3"/>
      <c r="AC31" s="3"/>
      <c r="AD31" s="3"/>
    </row>
    <row r="32" spans="1:30" ht="17.100000000000001" customHeight="1" x14ac:dyDescent="0.25">
      <c r="A32" s="18"/>
      <c r="B32" s="29"/>
      <c r="C32" s="378" t="str">
        <f>+Coberturas!B10</f>
        <v>Fisioterapia e Inhaloterapia</v>
      </c>
      <c r="D32" s="379"/>
      <c r="E32" s="379"/>
      <c r="F32" s="379"/>
      <c r="G32" s="419" t="str">
        <f>+Coberturas!C10</f>
        <v>30 sesiones por año</v>
      </c>
      <c r="H32" s="419"/>
      <c r="I32" s="37"/>
      <c r="J32" s="39">
        <f>+Coberturas!D10</f>
        <v>200</v>
      </c>
      <c r="K32" s="19"/>
      <c r="L32" s="421" t="s">
        <v>23</v>
      </c>
      <c r="M32" s="422"/>
      <c r="N32" s="53">
        <f ca="1">SUM(N29:N31)</f>
        <v>9597.3601613125174</v>
      </c>
      <c r="O32" s="30"/>
      <c r="P32" s="30"/>
      <c r="Q32" s="12"/>
      <c r="T32" s="6">
        <v>300</v>
      </c>
      <c r="U32" s="68"/>
      <c r="W32" s="13"/>
      <c r="X32" s="2" t="s">
        <v>19</v>
      </c>
      <c r="Y32" s="3"/>
      <c r="Z32" s="6"/>
      <c r="AA32" s="3"/>
      <c r="AB32" s="3"/>
      <c r="AC32" s="3"/>
      <c r="AD32" s="3"/>
    </row>
    <row r="33" spans="1:30" ht="17.100000000000001" customHeight="1" x14ac:dyDescent="0.25">
      <c r="A33" s="18"/>
      <c r="B33" s="29"/>
      <c r="C33" s="376" t="str">
        <f>+Coberturas!B11</f>
        <v>Parto y atención al recién nacido sano</v>
      </c>
      <c r="D33" s="377"/>
      <c r="E33" s="377"/>
      <c r="F33" s="377"/>
      <c r="G33" s="394">
        <f>+Coberturas!C11</f>
        <v>75000</v>
      </c>
      <c r="H33" s="394"/>
      <c r="I33" s="35"/>
      <c r="J33" s="36" t="str">
        <f>+Coberturas!D11</f>
        <v>$5,000 por evento</v>
      </c>
      <c r="K33" s="19"/>
      <c r="L33" s="421" t="s">
        <v>27</v>
      </c>
      <c r="M33" s="422"/>
      <c r="N33" s="52">
        <f ca="1">N32*0.16</f>
        <v>1535.5776258100029</v>
      </c>
      <c r="O33" s="18"/>
      <c r="P33" s="30"/>
      <c r="Q33" s="12"/>
      <c r="T33" s="3"/>
      <c r="U33" s="69"/>
      <c r="W33" s="13"/>
      <c r="X33" s="2" t="s">
        <v>124</v>
      </c>
      <c r="Y33" s="3"/>
      <c r="Z33" s="6"/>
      <c r="AA33" s="3"/>
      <c r="AB33" s="3"/>
      <c r="AC33" s="3"/>
      <c r="AD33" s="3"/>
    </row>
    <row r="34" spans="1:30" ht="17.100000000000001" customHeight="1" x14ac:dyDescent="0.25">
      <c r="A34" s="18"/>
      <c r="B34" s="29"/>
      <c r="C34" s="378" t="str">
        <f>+Coberturas!B12</f>
        <v>Urgencia médica</v>
      </c>
      <c r="D34" s="379"/>
      <c r="E34" s="379"/>
      <c r="F34" s="379"/>
      <c r="G34" s="394" t="str">
        <f>+Coberturas!C12</f>
        <v>Sin Límite</v>
      </c>
      <c r="H34" s="394"/>
      <c r="I34" s="37"/>
      <c r="J34" s="55">
        <f>+Coberturas!D12</f>
        <v>0.1</v>
      </c>
      <c r="K34" s="19"/>
      <c r="L34" s="421" t="s">
        <v>28</v>
      </c>
      <c r="M34" s="422"/>
      <c r="N34" s="52">
        <f ca="1">N32+N33</f>
        <v>11132.937787122521</v>
      </c>
      <c r="O34" s="18"/>
      <c r="P34" s="18"/>
      <c r="Q34" s="12"/>
      <c r="T34" s="3"/>
      <c r="U34" s="69"/>
      <c r="W34" s="13"/>
      <c r="Y34" s="3"/>
      <c r="Z34" s="6"/>
      <c r="AA34" s="3"/>
      <c r="AB34" s="3"/>
      <c r="AC34" s="3"/>
      <c r="AD34" s="3"/>
    </row>
    <row r="35" spans="1:30" ht="17.100000000000001" customHeight="1" x14ac:dyDescent="0.25">
      <c r="A35" s="18"/>
      <c r="B35" s="29"/>
      <c r="C35" s="427" t="str">
        <f>+Coberturas!B13</f>
        <v>Ambulancia de traslado (con o sin unidad de terapia intensiva)</v>
      </c>
      <c r="D35" s="428"/>
      <c r="E35" s="428"/>
      <c r="F35" s="428"/>
      <c r="G35" s="447" t="str">
        <f>+Coberturas!C13</f>
        <v xml:space="preserve">Ida y vuelta en un mismo día </v>
      </c>
      <c r="H35" s="447"/>
      <c r="I35" s="35"/>
      <c r="J35" s="449">
        <f>+Coberturas!D13</f>
        <v>0.1</v>
      </c>
      <c r="K35" s="19"/>
      <c r="L35" s="50"/>
      <c r="M35" s="50"/>
      <c r="N35" s="42"/>
      <c r="O35" s="18"/>
      <c r="P35" s="18"/>
      <c r="Q35" s="12"/>
      <c r="R35" s="12"/>
      <c r="T35" s="4" t="s">
        <v>5</v>
      </c>
      <c r="U35" s="3"/>
      <c r="V35" s="3" t="s">
        <v>29</v>
      </c>
      <c r="W35" s="13"/>
      <c r="Y35" s="3"/>
      <c r="Z35" s="6"/>
      <c r="AA35" s="3"/>
      <c r="AB35" s="3"/>
      <c r="AC35" s="3"/>
      <c r="AD35" s="3"/>
    </row>
    <row r="36" spans="1:30" ht="17.100000000000001" customHeight="1" x14ac:dyDescent="0.25">
      <c r="A36" s="18"/>
      <c r="B36" s="29"/>
      <c r="C36" s="429"/>
      <c r="D36" s="430"/>
      <c r="E36" s="430"/>
      <c r="F36" s="430"/>
      <c r="G36" s="448"/>
      <c r="H36" s="448"/>
      <c r="I36" s="33"/>
      <c r="J36" s="450"/>
      <c r="K36" s="19"/>
      <c r="L36" s="421" t="s">
        <v>29</v>
      </c>
      <c r="M36" s="422"/>
      <c r="N36" s="54">
        <f>VLOOKUP(FP,RPF,3,FALSE)</f>
        <v>1</v>
      </c>
      <c r="O36" s="18"/>
      <c r="P36" s="18"/>
      <c r="Q36" s="12"/>
      <c r="R36" s="12"/>
      <c r="T36" s="3" t="s">
        <v>6</v>
      </c>
      <c r="U36" s="5">
        <v>0</v>
      </c>
      <c r="V36" s="3">
        <v>1</v>
      </c>
      <c r="W36" s="13"/>
      <c r="Y36" s="3"/>
      <c r="Z36" s="6"/>
      <c r="AA36" s="3"/>
      <c r="AB36" s="3"/>
      <c r="AC36" s="3"/>
      <c r="AD36" s="3"/>
    </row>
    <row r="37" spans="1:30" ht="17.100000000000001" customHeight="1" x14ac:dyDescent="0.25">
      <c r="A37" s="18"/>
      <c r="B37" s="29"/>
      <c r="C37" s="433" t="str">
        <f>+Coberturas!B14</f>
        <v>Hospitalización</v>
      </c>
      <c r="D37" s="434"/>
      <c r="E37" s="434"/>
      <c r="F37" s="434"/>
      <c r="G37" s="451" t="str">
        <f>+Coberturas!C14</f>
        <v>Sin Límite</v>
      </c>
      <c r="H37" s="451"/>
      <c r="I37" s="365"/>
      <c r="J37" s="454" t="str">
        <f>+VLOOKUP(plan,Calculos!$K$37:$L$39,2,FALSE)</f>
        <v>$5,000 por evento en red Plata
$0 por evento en red Bronce</v>
      </c>
      <c r="K37" s="29"/>
      <c r="L37" s="421" t="s">
        <v>46</v>
      </c>
      <c r="M37" s="422"/>
      <c r="N37" s="52">
        <f ca="1">(N29+N30)*1.16/N36+N31*1.16</f>
        <v>11132.937787122519</v>
      </c>
      <c r="O37" s="18"/>
      <c r="P37" s="18"/>
      <c r="Q37" s="12"/>
      <c r="R37" s="4"/>
      <c r="T37" s="3" t="s">
        <v>7</v>
      </c>
      <c r="U37" s="5">
        <v>0.04</v>
      </c>
      <c r="V37" s="3">
        <v>2</v>
      </c>
      <c r="W37" s="13"/>
      <c r="Y37" s="3"/>
      <c r="Z37" s="6"/>
      <c r="AA37" s="3"/>
      <c r="AB37" s="3"/>
      <c r="AC37" s="3"/>
      <c r="AD37" s="3"/>
    </row>
    <row r="38" spans="1:30" ht="17.100000000000001" customHeight="1" x14ac:dyDescent="0.25">
      <c r="A38" s="18"/>
      <c r="B38" s="29"/>
      <c r="C38" s="435"/>
      <c r="D38" s="436"/>
      <c r="E38" s="436"/>
      <c r="F38" s="436"/>
      <c r="G38" s="452"/>
      <c r="H38" s="452"/>
      <c r="J38" s="455"/>
      <c r="K38" s="19"/>
      <c r="L38" s="421" t="s">
        <v>47</v>
      </c>
      <c r="M38" s="422"/>
      <c r="N38" s="52">
        <f>IF(N36=1,0,(N34-N37)/(N36-1))</f>
        <v>0</v>
      </c>
      <c r="O38" s="18"/>
      <c r="P38" s="31"/>
      <c r="Q38" s="12"/>
      <c r="R38" s="3"/>
      <c r="T38" s="3" t="s">
        <v>8</v>
      </c>
      <c r="U38" s="5">
        <v>0.06</v>
      </c>
      <c r="V38" s="3">
        <v>4</v>
      </c>
      <c r="W38" s="13"/>
      <c r="Y38" s="3"/>
      <c r="Z38" s="6"/>
      <c r="AA38" s="3"/>
      <c r="AB38" s="3"/>
      <c r="AC38" s="3"/>
      <c r="AD38" s="3"/>
    </row>
    <row r="39" spans="1:30" ht="17.100000000000001" customHeight="1" x14ac:dyDescent="0.25">
      <c r="A39" s="18"/>
      <c r="B39" s="29"/>
      <c r="C39" s="437"/>
      <c r="D39" s="438"/>
      <c r="E39" s="438"/>
      <c r="F39" s="438"/>
      <c r="G39" s="453"/>
      <c r="H39" s="453"/>
      <c r="J39" s="456"/>
      <c r="K39" s="19"/>
      <c r="O39" s="18"/>
      <c r="P39" s="18"/>
      <c r="T39" s="3" t="s">
        <v>9</v>
      </c>
      <c r="U39" s="5">
        <v>0.08</v>
      </c>
      <c r="V39" s="3">
        <v>12</v>
      </c>
      <c r="W39" s="13"/>
      <c r="Y39" s="3"/>
      <c r="Z39" s="6"/>
      <c r="AA39" s="3"/>
      <c r="AB39" s="3"/>
      <c r="AC39" s="3"/>
      <c r="AD39" s="3"/>
    </row>
    <row r="40" spans="1:30" ht="17.100000000000001" customHeight="1" x14ac:dyDescent="0.25">
      <c r="A40" s="18"/>
      <c r="B40" s="29"/>
      <c r="C40" s="440" t="str">
        <f>+Coberturas!B15</f>
        <v>Esquema de vacunación</v>
      </c>
      <c r="D40" s="441"/>
      <c r="E40" s="441"/>
      <c r="F40" s="441"/>
      <c r="G40" s="447" t="str">
        <f>+Coberturas!C15</f>
        <v>Según esquema nacional</v>
      </c>
      <c r="H40" s="447"/>
      <c r="I40" s="40"/>
      <c r="J40" s="114">
        <f>+Coberturas!D15</f>
        <v>0</v>
      </c>
      <c r="K40" s="19"/>
      <c r="O40" s="18"/>
      <c r="P40" s="18"/>
      <c r="Q40" s="4"/>
      <c r="R40" s="3"/>
      <c r="S40" s="4"/>
      <c r="T40" s="12"/>
      <c r="U40" s="12"/>
      <c r="W40" s="13"/>
      <c r="Y40" s="3"/>
      <c r="Z40" s="6"/>
      <c r="AA40" s="3"/>
      <c r="AB40" s="3"/>
      <c r="AC40" s="3"/>
      <c r="AD40" s="3"/>
    </row>
    <row r="41" spans="1:30" ht="15.75" customHeight="1" x14ac:dyDescent="0.25">
      <c r="A41" s="18"/>
      <c r="B41" s="29"/>
      <c r="C41" s="440" t="str">
        <f>+Coberturas!B16</f>
        <v>Orientación médica telefónica</v>
      </c>
      <c r="D41" s="441"/>
      <c r="E41" s="441"/>
      <c r="F41" s="441"/>
      <c r="G41" s="439" t="str">
        <f>+Coberturas!C16</f>
        <v>Sin Límite</v>
      </c>
      <c r="H41" s="439"/>
      <c r="I41" s="40"/>
      <c r="J41" s="114">
        <f>+Coberturas!D16</f>
        <v>0</v>
      </c>
      <c r="K41" s="19"/>
      <c r="L41" s="19"/>
      <c r="M41" s="19"/>
      <c r="N41" s="18"/>
      <c r="O41" s="18"/>
      <c r="P41" s="18"/>
      <c r="Q41" s="3"/>
      <c r="R41" s="3"/>
      <c r="S41" s="5"/>
      <c r="T41" s="12"/>
      <c r="Y41" s="3"/>
      <c r="Z41" s="6"/>
      <c r="AA41" s="3"/>
      <c r="AB41" s="3"/>
      <c r="AC41" s="3"/>
      <c r="AD41" s="3"/>
    </row>
    <row r="42" spans="1:30" ht="17.100000000000001" customHeight="1" x14ac:dyDescent="0.25">
      <c r="A42" s="18"/>
      <c r="B42" s="29"/>
      <c r="C42" s="442" t="str">
        <f>+Coberturas!B17</f>
        <v>Emergencia en el extranjero</v>
      </c>
      <c r="D42" s="443"/>
      <c r="E42" s="443"/>
      <c r="F42" s="443"/>
      <c r="G42" s="446" t="str">
        <f>+Coberturas!C17</f>
        <v>US $300,000</v>
      </c>
      <c r="H42" s="446"/>
      <c r="I42" s="40"/>
      <c r="J42" s="114" t="str">
        <f>+Coberturas!D17</f>
        <v>US$50.00</v>
      </c>
      <c r="K42" s="19"/>
      <c r="L42" s="19"/>
      <c r="M42" s="19"/>
      <c r="N42" s="18"/>
      <c r="O42" s="18"/>
      <c r="P42" s="18"/>
      <c r="Q42" s="3"/>
      <c r="R42" s="3"/>
      <c r="S42" s="5"/>
      <c r="T42" s="3"/>
      <c r="U42" s="8"/>
      <c r="V42" s="3"/>
      <c r="W42" s="9"/>
      <c r="X42" s="3"/>
      <c r="Y42" s="3"/>
      <c r="Z42" s="6"/>
      <c r="AA42" s="3"/>
      <c r="AB42" s="3"/>
      <c r="AC42" s="3"/>
      <c r="AD42" s="3"/>
    </row>
    <row r="43" spans="1:30" ht="17.100000000000001" customHeight="1" x14ac:dyDescent="0.25">
      <c r="A43" s="18"/>
      <c r="B43" s="29"/>
      <c r="C43" s="442" t="str">
        <f>+Coberturas!B18</f>
        <v>Consulta médico domiciliaria</v>
      </c>
      <c r="D43" s="443"/>
      <c r="E43" s="443"/>
      <c r="F43" s="443"/>
      <c r="G43" s="446" t="str">
        <f>+Coberturas!C18</f>
        <v>Sin Límite</v>
      </c>
      <c r="H43" s="446"/>
      <c r="I43" s="40"/>
      <c r="J43" s="114">
        <f>+Coberturas!D18</f>
        <v>200</v>
      </c>
      <c r="K43" s="19"/>
      <c r="L43" s="19"/>
      <c r="M43" s="19"/>
      <c r="N43" s="18"/>
      <c r="O43" s="18"/>
      <c r="P43" s="18"/>
      <c r="Q43" s="3"/>
      <c r="R43" s="3"/>
      <c r="S43" s="5"/>
      <c r="T43" s="3"/>
      <c r="U43" s="8"/>
      <c r="V43" s="3"/>
      <c r="W43" s="9"/>
      <c r="X43" s="3"/>
      <c r="Y43" s="3"/>
      <c r="Z43" s="6"/>
      <c r="AA43" s="3"/>
      <c r="AB43" s="3"/>
      <c r="AC43" s="3"/>
      <c r="AD43" s="3"/>
    </row>
    <row r="44" spans="1:30" ht="35.25" customHeight="1" x14ac:dyDescent="0.25">
      <c r="A44" s="18"/>
      <c r="B44" s="29"/>
      <c r="C44" s="442" t="str">
        <f>+Coberturas!B19</f>
        <v>Servicio de enfermería</v>
      </c>
      <c r="D44" s="443"/>
      <c r="E44" s="443"/>
      <c r="F44" s="443"/>
      <c r="G44" s="446" t="str">
        <f>+Coberturas!C19</f>
        <v>30 días con máximo de 3 turnos por día</v>
      </c>
      <c r="H44" s="446"/>
      <c r="I44" s="40"/>
      <c r="J44" s="114" t="str">
        <f>+Coberturas!D19</f>
        <v>$200 por turno</v>
      </c>
      <c r="K44" s="19"/>
      <c r="L44" s="19"/>
      <c r="M44" s="19"/>
      <c r="N44" s="18"/>
      <c r="O44" s="18"/>
      <c r="P44" s="18"/>
      <c r="Q44" s="3"/>
      <c r="R44" s="3"/>
      <c r="S44" s="5"/>
      <c r="T44" s="3"/>
      <c r="U44" s="8"/>
      <c r="V44" s="3"/>
      <c r="W44" s="9"/>
      <c r="X44" s="3"/>
      <c r="Y44" s="3"/>
      <c r="Z44" s="6"/>
      <c r="AA44" s="3"/>
      <c r="AB44" s="3"/>
      <c r="AC44" s="3"/>
      <c r="AD44" s="3"/>
    </row>
    <row r="45" spans="1:30" ht="17.100000000000001" customHeight="1" x14ac:dyDescent="0.25">
      <c r="A45" s="18"/>
      <c r="B45" s="29"/>
      <c r="C45" s="444" t="str">
        <f>+IF(OR($E$13="CONTRATADA",$E$12="CONTRATADA"),Coberturas!B20,"")</f>
        <v>COBERTURAS ADICIONALES</v>
      </c>
      <c r="D45" s="445"/>
      <c r="E45" s="445"/>
      <c r="F45" s="445"/>
      <c r="G45" s="419"/>
      <c r="H45" s="419"/>
      <c r="I45" s="37"/>
      <c r="J45" s="39"/>
      <c r="K45" s="19"/>
      <c r="L45" s="221"/>
      <c r="M45" s="221"/>
      <c r="N45" s="222"/>
      <c r="O45" s="18"/>
      <c r="P45" s="18"/>
      <c r="T45" s="3"/>
      <c r="U45" s="8"/>
      <c r="V45" s="3"/>
      <c r="W45" s="9"/>
      <c r="X45" s="3"/>
      <c r="Y45" s="3"/>
      <c r="Z45" s="6"/>
      <c r="AA45" s="3"/>
      <c r="AB45" s="3"/>
      <c r="AC45" s="3"/>
      <c r="AD45" s="3"/>
    </row>
    <row r="46" spans="1:30" ht="17.100000000000001" customHeight="1" x14ac:dyDescent="0.25">
      <c r="A46" s="18"/>
      <c r="B46" s="29"/>
      <c r="C46" s="442" t="str">
        <f>+IF($E$13="CONTRATADA",Coberturas!B21,"")</f>
        <v>Odontología</v>
      </c>
      <c r="D46" s="443"/>
      <c r="E46" s="443"/>
      <c r="F46" s="443"/>
      <c r="G46" s="419" t="str">
        <f>IF($E$13="CONTRATADA",Coberturas!C21,"")</f>
        <v>Sin Límite</v>
      </c>
      <c r="H46" s="419"/>
      <c r="I46" s="37"/>
      <c r="J46" s="55">
        <f>+IF($E$13="CONTRATADA",Coberturas!D21,"")</f>
        <v>0.5</v>
      </c>
      <c r="K46" s="19"/>
      <c r="L46" s="221"/>
      <c r="M46" s="221"/>
      <c r="N46" s="222"/>
      <c r="O46" s="18"/>
      <c r="P46" s="18"/>
      <c r="T46" s="3"/>
      <c r="U46" s="67"/>
      <c r="V46" s="12"/>
      <c r="W46" s="13"/>
      <c r="AB46" s="3"/>
      <c r="AC46" s="3"/>
      <c r="AD46" s="3"/>
    </row>
    <row r="47" spans="1:30" ht="17.100000000000001" customHeight="1" x14ac:dyDescent="0.25">
      <c r="A47" s="18"/>
      <c r="B47" s="29"/>
      <c r="C47" s="442" t="str">
        <f>+IF($E$12="CONTRATADA",Coberturas!B22,"")</f>
        <v>Medicamentos</v>
      </c>
      <c r="D47" s="443"/>
      <c r="E47" s="443"/>
      <c r="F47" s="443"/>
      <c r="G47" s="394" t="str">
        <f>IF($E$12="CONTRATADA",Coberturas!C22,"")</f>
        <v>Sin Límite</v>
      </c>
      <c r="H47" s="394"/>
      <c r="I47" s="37"/>
      <c r="J47" s="38">
        <f>+IF($E$12="CONTRATADA",Coberturas!D22,"")</f>
        <v>0.5</v>
      </c>
      <c r="K47" s="19"/>
      <c r="L47" s="221"/>
      <c r="M47" s="221"/>
      <c r="N47" s="222"/>
      <c r="O47" s="18"/>
      <c r="P47" s="18"/>
      <c r="T47" s="3"/>
      <c r="U47" s="71"/>
      <c r="V47" s="12"/>
      <c r="W47" s="13"/>
      <c r="AB47" s="3"/>
      <c r="AC47" s="3"/>
      <c r="AD47" s="3"/>
    </row>
    <row r="48" spans="1:30" ht="17.100000000000001" customHeight="1" x14ac:dyDescent="0.25">
      <c r="A48" s="18"/>
      <c r="B48" s="29"/>
      <c r="C48" s="442" t="str">
        <f>+IF($E$12="CONTRATADA",Coberturas!B23,"")</f>
        <v>Apoyos de diagnóstico</v>
      </c>
      <c r="D48" s="443"/>
      <c r="E48" s="443"/>
      <c r="F48" s="443"/>
      <c r="G48" s="394" t="str">
        <f>IF($E$12="CONTRATADA",Coberturas!C23,"")</f>
        <v>Sin Límite</v>
      </c>
      <c r="H48" s="394"/>
      <c r="I48" s="37"/>
      <c r="J48" s="38">
        <f>+IF($E$12="CONTRATADA",Coberturas!D23,"")</f>
        <v>0.5</v>
      </c>
      <c r="K48" s="19"/>
      <c r="L48" s="221"/>
      <c r="M48" s="221"/>
      <c r="N48" s="222"/>
      <c r="O48" s="18"/>
      <c r="P48" s="18"/>
      <c r="T48" s="3"/>
      <c r="U48" s="57"/>
      <c r="V48" s="12"/>
      <c r="W48" s="13"/>
      <c r="AB48" s="3"/>
      <c r="AC48" s="3"/>
      <c r="AD48" s="3"/>
    </row>
    <row r="49" spans="1:30" ht="17.100000000000001" customHeight="1" x14ac:dyDescent="0.25">
      <c r="A49" s="18"/>
      <c r="B49" s="29"/>
      <c r="C49" s="442" t="str">
        <f>+IF($E$12="CONTRATADA",Coberturas!B24,"")</f>
        <v>Órtesis, prótesis y endoprótesis</v>
      </c>
      <c r="D49" s="443"/>
      <c r="E49" s="443"/>
      <c r="F49" s="443"/>
      <c r="G49" s="394" t="str">
        <f>IF($E$12="CONTRATADA",Coberturas!C24,"")</f>
        <v>Sin Límite</v>
      </c>
      <c r="H49" s="394"/>
      <c r="I49" s="37"/>
      <c r="J49" s="38">
        <f>+IF($E$12="CONTRATADA",Coberturas!D24,"")</f>
        <v>0.5</v>
      </c>
      <c r="K49" s="19"/>
      <c r="L49" s="221"/>
      <c r="M49" s="221"/>
      <c r="N49" s="222"/>
      <c r="O49" s="18"/>
      <c r="P49" s="18"/>
      <c r="T49" s="3"/>
      <c r="U49" s="71"/>
      <c r="V49" s="12"/>
      <c r="AB49" s="3"/>
      <c r="AC49" s="3"/>
      <c r="AD49" s="3"/>
    </row>
    <row r="50" spans="1:30" ht="17.100000000000001" customHeight="1" x14ac:dyDescent="0.25">
      <c r="A50" s="18"/>
      <c r="B50" s="29"/>
      <c r="C50" s="442" t="str">
        <f>+IF($E$12="CONTRATADA",Coberturas!B25,"")</f>
        <v>Cámara hiperbárica</v>
      </c>
      <c r="D50" s="443"/>
      <c r="E50" s="443"/>
      <c r="F50" s="443"/>
      <c r="G50" s="394" t="str">
        <f>IF($E$12="CONTRATADA",Coberturas!C25,"")</f>
        <v>10 sesiones por año</v>
      </c>
      <c r="H50" s="394"/>
      <c r="I50" s="37"/>
      <c r="J50" s="38">
        <f>+IF($E$12="CONTRATADA",Coberturas!D25,"")</f>
        <v>0.5</v>
      </c>
      <c r="N50" s="18"/>
      <c r="O50" s="18"/>
      <c r="P50" s="18"/>
      <c r="T50" s="3"/>
      <c r="U50" s="57"/>
      <c r="V50" s="12"/>
      <c r="AB50" s="3"/>
      <c r="AC50" s="3"/>
      <c r="AD50" s="3"/>
    </row>
    <row r="51" spans="1:30" ht="17.100000000000001" customHeight="1" thickBot="1" x14ac:dyDescent="0.3">
      <c r="A51" s="18"/>
      <c r="B51" s="29"/>
      <c r="C51" s="431" t="str">
        <f>+IF($E$12="CONTRATADA",Coberturas!B26,"")</f>
        <v>Suministro de oxígeno</v>
      </c>
      <c r="D51" s="432"/>
      <c r="E51" s="432"/>
      <c r="F51" s="432"/>
      <c r="G51" s="426" t="str">
        <f>IF($E$12="CONTRATADA",Coberturas!C26,"")</f>
        <v>Máximo 24 semanas</v>
      </c>
      <c r="H51" s="426"/>
      <c r="I51" s="119"/>
      <c r="J51" s="120">
        <f>+IF($E$12="CONTRATADA",Coberturas!D26,"")</f>
        <v>0.5</v>
      </c>
      <c r="N51" s="18"/>
      <c r="O51" s="18"/>
      <c r="P51" s="18"/>
      <c r="T51" s="3"/>
      <c r="U51" s="12"/>
      <c r="V51" s="12"/>
      <c r="X51" s="13"/>
      <c r="AB51" s="3"/>
      <c r="AC51" s="3"/>
      <c r="AD51" s="3"/>
    </row>
    <row r="52" spans="1:30" ht="17.100000000000001" customHeight="1" x14ac:dyDescent="0.25">
      <c r="A52" s="18"/>
      <c r="B52" s="29"/>
      <c r="C52" s="46" t="str">
        <f>+"Clave de Plan"&amp;" "&amp;'Carga de Planes'!F53</f>
        <v>Clave de Plan IIPSL2005050-0715</v>
      </c>
      <c r="D52" s="46"/>
      <c r="E52" s="46"/>
      <c r="F52" s="46"/>
      <c r="G52" s="72"/>
      <c r="H52" s="72"/>
      <c r="I52" s="35"/>
      <c r="J52" s="65"/>
      <c r="K52" s="19"/>
      <c r="L52" s="19"/>
      <c r="M52" s="19"/>
      <c r="O52" s="18"/>
      <c r="P52" s="18"/>
      <c r="S52" s="3"/>
      <c r="T52" s="3"/>
      <c r="U52" s="12"/>
      <c r="V52" s="12"/>
      <c r="W52" s="13"/>
      <c r="AB52" s="3"/>
      <c r="AC52" s="3"/>
      <c r="AD52" s="3"/>
    </row>
    <row r="53" spans="1:30" ht="17.100000000000001" customHeight="1" x14ac:dyDescent="0.25">
      <c r="A53" s="18"/>
      <c r="B53" s="19"/>
      <c r="C53" s="19"/>
      <c r="D53" s="19"/>
      <c r="E53" s="19"/>
      <c r="F53" s="19"/>
      <c r="G53" s="19"/>
      <c r="H53" s="29"/>
      <c r="I53" s="19"/>
      <c r="J53" s="19"/>
      <c r="K53" s="19"/>
      <c r="L53" s="19"/>
      <c r="M53" s="19" t="s">
        <v>405</v>
      </c>
      <c r="N53" s="18"/>
      <c r="O53" s="18"/>
      <c r="P53" s="18"/>
      <c r="S53" s="3"/>
      <c r="T53" s="3"/>
      <c r="V53" s="12"/>
      <c r="W53" s="13"/>
      <c r="AB53" s="3"/>
      <c r="AC53" s="3"/>
      <c r="AD53" s="3"/>
    </row>
    <row r="54" spans="1:30" ht="17.100000000000001" customHeight="1" x14ac:dyDescent="0.25">
      <c r="A54" s="18"/>
      <c r="B54" s="19"/>
      <c r="C54" s="22" t="s">
        <v>35</v>
      </c>
      <c r="D54" s="23"/>
      <c r="E54" s="423" t="s">
        <v>133</v>
      </c>
      <c r="F54" s="424"/>
      <c r="G54" s="424"/>
      <c r="H54" s="424"/>
      <c r="I54" s="424"/>
      <c r="J54" s="424"/>
      <c r="K54" s="424"/>
      <c r="L54" s="424"/>
      <c r="M54" s="424"/>
      <c r="N54" s="425"/>
      <c r="O54" s="18"/>
      <c r="P54" s="18"/>
      <c r="Q54" s="3"/>
      <c r="R54" s="5"/>
      <c r="S54" s="3"/>
      <c r="T54" s="3"/>
      <c r="V54" s="12"/>
      <c r="AB54" s="3"/>
      <c r="AC54" s="3"/>
      <c r="AD54" s="3"/>
    </row>
    <row r="55" spans="1:30" ht="15" customHeight="1" x14ac:dyDescent="0.25">
      <c r="A55" s="18"/>
      <c r="B55" s="19"/>
      <c r="O55" s="18"/>
      <c r="P55" s="18"/>
      <c r="Q55" s="4"/>
      <c r="R55" s="3"/>
      <c r="S55" s="3"/>
      <c r="T55" s="3"/>
      <c r="U55" s="8"/>
      <c r="V55" s="3"/>
      <c r="W55" s="9"/>
      <c r="X55" s="3"/>
      <c r="Y55" s="3"/>
      <c r="Z55" s="6"/>
      <c r="AA55" s="3"/>
      <c r="AB55" s="3"/>
      <c r="AC55" s="3"/>
      <c r="AD55" s="3"/>
    </row>
    <row r="56" spans="1:30" ht="17.100000000000001" customHeight="1" x14ac:dyDescent="0.25">
      <c r="A56" s="18"/>
      <c r="B56" s="19"/>
      <c r="C56" s="32" t="s">
        <v>41</v>
      </c>
      <c r="D56" s="32"/>
      <c r="O56" s="18"/>
      <c r="P56" s="18"/>
      <c r="Q56" s="3"/>
      <c r="R56" s="3"/>
      <c r="S56" s="3"/>
      <c r="T56" s="3"/>
      <c r="U56" s="8"/>
      <c r="V56" s="3"/>
      <c r="W56" s="9"/>
      <c r="X56" s="3"/>
      <c r="Y56" s="3"/>
      <c r="Z56" s="6"/>
      <c r="AA56" s="3"/>
      <c r="AB56" s="3"/>
      <c r="AC56" s="3"/>
      <c r="AD56" s="3"/>
    </row>
    <row r="57" spans="1:30" ht="15.75" customHeight="1" x14ac:dyDescent="0.25">
      <c r="A57" s="18"/>
      <c r="B57" s="19"/>
      <c r="C57" s="404" t="s">
        <v>40</v>
      </c>
      <c r="D57" s="405"/>
      <c r="E57" s="405"/>
      <c r="F57" s="405"/>
      <c r="G57" s="405"/>
      <c r="H57" s="405"/>
      <c r="I57" s="405"/>
      <c r="J57" s="405"/>
      <c r="K57" s="405"/>
      <c r="L57" s="405"/>
      <c r="M57" s="405"/>
      <c r="N57" s="406"/>
      <c r="O57" s="18"/>
      <c r="P57" s="18"/>
      <c r="Q57" s="3"/>
      <c r="R57" s="3"/>
      <c r="S57" s="3"/>
      <c r="T57" s="3"/>
      <c r="U57" s="8"/>
      <c r="V57" s="3"/>
      <c r="W57" s="9"/>
      <c r="X57" s="3"/>
      <c r="Y57" s="3"/>
      <c r="Z57" s="6"/>
      <c r="AA57" s="3"/>
      <c r="AB57" s="3"/>
      <c r="AC57" s="3"/>
      <c r="AD57" s="3"/>
    </row>
    <row r="58" spans="1:30" ht="17.100000000000001" customHeight="1" x14ac:dyDescent="0.25">
      <c r="A58" s="18"/>
      <c r="B58" s="19"/>
      <c r="C58" s="407"/>
      <c r="D58" s="408"/>
      <c r="E58" s="408"/>
      <c r="F58" s="408"/>
      <c r="G58" s="408"/>
      <c r="H58" s="408"/>
      <c r="I58" s="408"/>
      <c r="J58" s="408"/>
      <c r="K58" s="408"/>
      <c r="L58" s="408"/>
      <c r="M58" s="408"/>
      <c r="N58" s="409"/>
      <c r="O58" s="18"/>
      <c r="P58" s="18"/>
      <c r="T58" s="3"/>
      <c r="U58" s="8"/>
      <c r="V58" s="3"/>
      <c r="W58" s="9"/>
      <c r="X58" s="3"/>
      <c r="Y58" s="3"/>
      <c r="Z58" s="6"/>
      <c r="AA58" s="3"/>
      <c r="AB58" s="3"/>
      <c r="AC58" s="3"/>
      <c r="AD58" s="3"/>
    </row>
    <row r="59" spans="1:30" ht="17.100000000000001" customHeight="1" x14ac:dyDescent="0.25">
      <c r="A59" s="18"/>
      <c r="B59" s="19"/>
      <c r="C59" s="410" t="s">
        <v>36</v>
      </c>
      <c r="D59" s="411"/>
      <c r="E59" s="411"/>
      <c r="F59" s="411"/>
      <c r="G59" s="411"/>
      <c r="H59" s="411"/>
      <c r="I59" s="411"/>
      <c r="J59" s="411"/>
      <c r="K59" s="411"/>
      <c r="L59" s="411"/>
      <c r="M59" s="411"/>
      <c r="N59" s="412"/>
      <c r="O59" s="18"/>
      <c r="P59" s="18"/>
      <c r="T59" s="3"/>
      <c r="U59" s="8"/>
      <c r="V59" s="3"/>
      <c r="W59" s="9"/>
      <c r="X59" s="3"/>
      <c r="Y59" s="3"/>
      <c r="Z59" s="6"/>
      <c r="AA59" s="3"/>
      <c r="AB59" s="3"/>
      <c r="AC59" s="3"/>
      <c r="AD59" s="3"/>
    </row>
    <row r="60" spans="1:30" ht="17.100000000000001" customHeight="1" x14ac:dyDescent="0.25">
      <c r="A60" s="18"/>
      <c r="B60" s="19"/>
      <c r="C60" s="410" t="s">
        <v>37</v>
      </c>
      <c r="D60" s="411"/>
      <c r="E60" s="411"/>
      <c r="F60" s="411"/>
      <c r="G60" s="411"/>
      <c r="H60" s="411"/>
      <c r="I60" s="411"/>
      <c r="J60" s="411"/>
      <c r="K60" s="411"/>
      <c r="L60" s="411"/>
      <c r="M60" s="411"/>
      <c r="N60" s="412"/>
      <c r="O60" s="18"/>
      <c r="P60" s="18"/>
      <c r="T60" s="3"/>
      <c r="U60" s="8"/>
      <c r="V60" s="3"/>
      <c r="W60" s="9"/>
      <c r="X60" s="3"/>
      <c r="Y60" s="3"/>
      <c r="Z60" s="6"/>
      <c r="AA60" s="3"/>
      <c r="AB60" s="3"/>
      <c r="AC60" s="3"/>
      <c r="AD60" s="3"/>
    </row>
    <row r="61" spans="1:30" ht="17.100000000000001" customHeight="1" x14ac:dyDescent="0.25">
      <c r="A61" s="18"/>
      <c r="B61" s="19"/>
      <c r="C61" s="404" t="s">
        <v>43</v>
      </c>
      <c r="D61" s="405"/>
      <c r="E61" s="405"/>
      <c r="F61" s="405"/>
      <c r="G61" s="405"/>
      <c r="H61" s="405"/>
      <c r="I61" s="405"/>
      <c r="J61" s="405"/>
      <c r="K61" s="405"/>
      <c r="L61" s="405"/>
      <c r="M61" s="405"/>
      <c r="N61" s="406"/>
      <c r="O61" s="18"/>
      <c r="P61" s="18"/>
      <c r="T61" s="3"/>
      <c r="U61" s="8"/>
      <c r="V61" s="3"/>
      <c r="W61" s="9"/>
      <c r="X61" s="3"/>
      <c r="Y61" s="3"/>
      <c r="Z61" s="6"/>
      <c r="AA61" s="3"/>
      <c r="AB61" s="3"/>
      <c r="AC61" s="3"/>
      <c r="AD61" s="3"/>
    </row>
    <row r="62" spans="1:30" ht="17.100000000000001" customHeight="1" x14ac:dyDescent="0.25">
      <c r="A62" s="18"/>
      <c r="B62" s="19"/>
      <c r="C62" s="407"/>
      <c r="D62" s="408"/>
      <c r="E62" s="408"/>
      <c r="F62" s="408"/>
      <c r="G62" s="408"/>
      <c r="H62" s="408"/>
      <c r="I62" s="408"/>
      <c r="J62" s="408"/>
      <c r="K62" s="408"/>
      <c r="L62" s="408"/>
      <c r="M62" s="408"/>
      <c r="N62" s="409"/>
      <c r="O62" s="18"/>
      <c r="P62" s="18"/>
      <c r="T62" s="3"/>
      <c r="U62" s="8"/>
      <c r="V62" s="3"/>
      <c r="W62" s="9"/>
      <c r="X62" s="3"/>
      <c r="Y62" s="3"/>
      <c r="Z62" s="6"/>
      <c r="AA62" s="3"/>
      <c r="AB62" s="3"/>
      <c r="AC62" s="3"/>
      <c r="AD62" s="3"/>
    </row>
    <row r="63" spans="1:30" ht="17.100000000000001" customHeight="1" x14ac:dyDescent="0.25">
      <c r="A63" s="18"/>
      <c r="B63" s="19"/>
      <c r="C63" s="413" t="s">
        <v>38</v>
      </c>
      <c r="D63" s="414"/>
      <c r="E63" s="414"/>
      <c r="F63" s="414"/>
      <c r="G63" s="414"/>
      <c r="H63" s="414"/>
      <c r="I63" s="414"/>
      <c r="J63" s="414"/>
      <c r="K63" s="414"/>
      <c r="L63" s="414"/>
      <c r="M63" s="414"/>
      <c r="N63" s="415"/>
      <c r="O63" s="18"/>
      <c r="P63" s="18"/>
      <c r="T63" s="3"/>
      <c r="U63" s="8"/>
      <c r="V63" s="3"/>
      <c r="W63" s="9"/>
      <c r="X63" s="3"/>
      <c r="Y63" s="3"/>
      <c r="Z63" s="6"/>
      <c r="AA63" s="3"/>
      <c r="AB63" s="3"/>
      <c r="AC63" s="3"/>
      <c r="AD63" s="3"/>
    </row>
    <row r="64" spans="1:30" ht="17.100000000000001" customHeight="1" x14ac:dyDescent="0.25">
      <c r="A64" s="18"/>
      <c r="B64" s="19"/>
      <c r="C64" s="404" t="s">
        <v>39</v>
      </c>
      <c r="D64" s="405"/>
      <c r="E64" s="405"/>
      <c r="F64" s="405"/>
      <c r="G64" s="405"/>
      <c r="H64" s="405"/>
      <c r="I64" s="405"/>
      <c r="J64" s="405"/>
      <c r="K64" s="405"/>
      <c r="L64" s="405"/>
      <c r="M64" s="405"/>
      <c r="N64" s="406"/>
      <c r="O64" s="18"/>
      <c r="P64" s="18"/>
      <c r="T64" s="3"/>
      <c r="U64" s="8"/>
      <c r="V64" s="3"/>
      <c r="W64" s="9"/>
      <c r="X64" s="3"/>
      <c r="Y64" s="3"/>
      <c r="Z64" s="6"/>
      <c r="AA64" s="3"/>
      <c r="AB64" s="3"/>
      <c r="AC64" s="3"/>
      <c r="AD64" s="3"/>
    </row>
    <row r="65" spans="1:30" ht="17.100000000000001" customHeight="1" x14ac:dyDescent="0.25">
      <c r="A65" s="18"/>
      <c r="B65" s="19"/>
      <c r="C65" s="416"/>
      <c r="D65" s="417"/>
      <c r="E65" s="417"/>
      <c r="F65" s="417"/>
      <c r="G65" s="417"/>
      <c r="H65" s="417"/>
      <c r="I65" s="417"/>
      <c r="J65" s="417"/>
      <c r="K65" s="417"/>
      <c r="L65" s="417"/>
      <c r="M65" s="417"/>
      <c r="N65" s="418"/>
      <c r="O65" s="18"/>
      <c r="P65" s="18"/>
      <c r="T65" s="3"/>
      <c r="U65" s="8"/>
      <c r="V65" s="3"/>
      <c r="W65" s="9"/>
      <c r="X65" s="3"/>
      <c r="Y65" s="3"/>
      <c r="Z65" s="6"/>
      <c r="AA65" s="3"/>
      <c r="AB65" s="3"/>
      <c r="AC65" s="3"/>
      <c r="AD65" s="3"/>
    </row>
    <row r="66" spans="1:30" ht="17.100000000000001" customHeight="1" x14ac:dyDescent="0.25">
      <c r="A66" s="18"/>
      <c r="B66" s="19"/>
      <c r="C66" s="416"/>
      <c r="D66" s="417"/>
      <c r="E66" s="417"/>
      <c r="F66" s="417"/>
      <c r="G66" s="417"/>
      <c r="H66" s="417"/>
      <c r="I66" s="417"/>
      <c r="J66" s="417"/>
      <c r="K66" s="417"/>
      <c r="L66" s="417"/>
      <c r="M66" s="417"/>
      <c r="N66" s="418"/>
      <c r="O66" s="18"/>
      <c r="P66" s="18"/>
      <c r="T66" s="3"/>
      <c r="U66" s="8"/>
      <c r="V66" s="3"/>
      <c r="W66" s="9"/>
      <c r="X66" s="3"/>
      <c r="Y66" s="3"/>
      <c r="Z66" s="6"/>
      <c r="AA66" s="3"/>
      <c r="AB66" s="3"/>
      <c r="AC66" s="3"/>
      <c r="AD66" s="3"/>
    </row>
    <row r="67" spans="1:30" ht="17.100000000000001" customHeight="1" x14ac:dyDescent="0.25">
      <c r="A67" s="18"/>
      <c r="B67" s="19"/>
      <c r="C67" s="407"/>
      <c r="D67" s="408"/>
      <c r="E67" s="408"/>
      <c r="F67" s="408"/>
      <c r="G67" s="408"/>
      <c r="H67" s="408"/>
      <c r="I67" s="408"/>
      <c r="J67" s="408"/>
      <c r="K67" s="408"/>
      <c r="L67" s="408"/>
      <c r="M67" s="408"/>
      <c r="N67" s="409"/>
      <c r="O67" s="18"/>
      <c r="P67" s="18"/>
      <c r="T67" s="3"/>
      <c r="U67" s="8"/>
      <c r="V67" s="3"/>
      <c r="W67" s="9"/>
      <c r="X67" s="3"/>
      <c r="Y67" s="3"/>
      <c r="Z67" s="6"/>
      <c r="AA67" s="3"/>
      <c r="AB67" s="3"/>
      <c r="AC67" s="3"/>
      <c r="AD67" s="3"/>
    </row>
    <row r="68" spans="1:30" ht="17.100000000000001" customHeight="1" x14ac:dyDescent="0.25">
      <c r="A68" s="18"/>
      <c r="B68" s="19"/>
      <c r="O68" s="18"/>
      <c r="P68" s="18"/>
      <c r="T68" s="3"/>
      <c r="U68" s="8"/>
      <c r="V68" s="3"/>
      <c r="W68" s="9"/>
      <c r="X68" s="3"/>
      <c r="Y68" s="3"/>
      <c r="Z68" s="6"/>
      <c r="AA68" s="3"/>
      <c r="AB68" s="3"/>
      <c r="AC68" s="3"/>
      <c r="AD68" s="3"/>
    </row>
    <row r="69" spans="1:30" ht="17.100000000000001" hidden="1" customHeight="1" x14ac:dyDescent="0.25">
      <c r="A69" s="18"/>
      <c r="B69" s="19"/>
      <c r="O69" s="18"/>
      <c r="P69" s="18"/>
      <c r="T69" s="3"/>
      <c r="U69" s="8"/>
      <c r="V69" s="3"/>
      <c r="W69" s="9"/>
      <c r="X69" s="3"/>
      <c r="Y69" s="3"/>
      <c r="Z69" s="6"/>
      <c r="AA69" s="3"/>
      <c r="AB69" s="3"/>
      <c r="AC69" s="3"/>
      <c r="AD69" s="3"/>
    </row>
    <row r="70" spans="1:30" hidden="1" x14ac:dyDescent="0.25">
      <c r="T70" s="3"/>
      <c r="U70" s="8"/>
      <c r="V70" s="3"/>
      <c r="W70" s="9"/>
      <c r="X70" s="3"/>
      <c r="Y70" s="3"/>
      <c r="Z70" s="6"/>
      <c r="AA70" s="3"/>
      <c r="AB70" s="3"/>
      <c r="AC70" s="3"/>
      <c r="AD70" s="3"/>
    </row>
    <row r="71" spans="1:30" hidden="1" x14ac:dyDescent="0.25">
      <c r="T71" s="3"/>
      <c r="U71" s="8"/>
      <c r="V71" s="3"/>
      <c r="W71" s="9"/>
      <c r="X71" s="3"/>
      <c r="Y71" s="3"/>
      <c r="Z71" s="6"/>
      <c r="AA71" s="3"/>
      <c r="AB71" s="3"/>
      <c r="AC71" s="3"/>
      <c r="AD71" s="3"/>
    </row>
    <row r="72" spans="1:30" hidden="1" x14ac:dyDescent="0.25">
      <c r="T72" s="3"/>
      <c r="U72" s="8"/>
      <c r="V72" s="3"/>
      <c r="W72" s="9"/>
      <c r="X72" s="3"/>
      <c r="Y72" s="3"/>
      <c r="Z72" s="6"/>
      <c r="AA72" s="3"/>
      <c r="AB72" s="3"/>
      <c r="AC72" s="3"/>
      <c r="AD72" s="3"/>
    </row>
    <row r="73" spans="1:30" hidden="1" x14ac:dyDescent="0.25">
      <c r="T73" s="3"/>
      <c r="U73" s="8"/>
      <c r="V73" s="3"/>
      <c r="W73" s="9"/>
      <c r="X73" s="3"/>
      <c r="Y73" s="3"/>
      <c r="Z73" s="6"/>
      <c r="AA73" s="3"/>
      <c r="AB73" s="3"/>
      <c r="AC73" s="3"/>
      <c r="AD73" s="3"/>
    </row>
    <row r="74" spans="1:30" hidden="1" x14ac:dyDescent="0.25">
      <c r="T74" s="3"/>
      <c r="U74" s="8"/>
      <c r="V74" s="3"/>
      <c r="W74" s="9"/>
      <c r="X74" s="3"/>
      <c r="Y74" s="3"/>
      <c r="Z74" s="6"/>
      <c r="AA74" s="3"/>
      <c r="AB74" s="3"/>
      <c r="AC74" s="3"/>
      <c r="AD74" s="3"/>
    </row>
    <row r="75" spans="1:30" hidden="1" x14ac:dyDescent="0.25">
      <c r="T75" s="3"/>
      <c r="U75" s="8"/>
      <c r="V75" s="3"/>
      <c r="W75" s="9"/>
      <c r="X75" s="3"/>
      <c r="Y75" s="3"/>
      <c r="Z75" s="6"/>
      <c r="AA75" s="3"/>
      <c r="AB75" s="3"/>
      <c r="AC75" s="3"/>
      <c r="AD75" s="3"/>
    </row>
    <row r="76" spans="1:30" hidden="1" x14ac:dyDescent="0.25">
      <c r="T76" s="3"/>
      <c r="U76" s="8"/>
      <c r="V76" s="3"/>
      <c r="W76" s="9"/>
      <c r="X76" s="3"/>
      <c r="Y76" s="3"/>
      <c r="Z76" s="6"/>
      <c r="AA76" s="3"/>
      <c r="AB76" s="3"/>
      <c r="AC76" s="3"/>
      <c r="AD76" s="3"/>
    </row>
    <row r="77" spans="1:30" hidden="1" x14ac:dyDescent="0.25">
      <c r="T77" s="3"/>
      <c r="U77" s="8"/>
      <c r="V77" s="3"/>
      <c r="W77" s="9"/>
      <c r="X77" s="3"/>
      <c r="Y77" s="3"/>
      <c r="Z77" s="6"/>
      <c r="AA77" s="3"/>
      <c r="AB77" s="3"/>
      <c r="AC77" s="3"/>
      <c r="AD77" s="3"/>
    </row>
    <row r="78" spans="1:30" hidden="1" x14ac:dyDescent="0.25">
      <c r="T78" s="3"/>
      <c r="U78" s="8"/>
      <c r="V78" s="3"/>
      <c r="W78" s="9"/>
      <c r="X78" s="3"/>
      <c r="Y78" s="3"/>
      <c r="Z78" s="6"/>
      <c r="AA78" s="3"/>
      <c r="AB78" s="3"/>
      <c r="AC78" s="3"/>
      <c r="AD78" s="3"/>
    </row>
    <row r="79" spans="1:30" hidden="1" x14ac:dyDescent="0.25">
      <c r="T79" s="3"/>
      <c r="U79" s="8"/>
      <c r="V79" s="3"/>
      <c r="W79" s="9"/>
      <c r="X79" s="3"/>
      <c r="Y79" s="3"/>
      <c r="Z79" s="6"/>
      <c r="AA79" s="3"/>
      <c r="AB79" s="3"/>
      <c r="AC79" s="3"/>
      <c r="AD79" s="3"/>
    </row>
    <row r="80" spans="1:30" hidden="1" x14ac:dyDescent="0.25">
      <c r="T80" s="3"/>
      <c r="U80" s="8"/>
      <c r="V80" s="3"/>
      <c r="W80" s="9"/>
      <c r="X80" s="3"/>
      <c r="Y80" s="3"/>
      <c r="Z80" s="6"/>
      <c r="AA80" s="3"/>
      <c r="AB80" s="3"/>
      <c r="AC80" s="3"/>
      <c r="AD80" s="3"/>
    </row>
    <row r="81" spans="20:30" hidden="1" x14ac:dyDescent="0.25">
      <c r="T81" s="3"/>
      <c r="U81" s="8"/>
      <c r="V81" s="3"/>
      <c r="W81" s="9"/>
      <c r="X81" s="3"/>
      <c r="Y81" s="3"/>
      <c r="Z81" s="6"/>
      <c r="AA81" s="3"/>
      <c r="AB81" s="3"/>
      <c r="AC81" s="3"/>
      <c r="AD81" s="3"/>
    </row>
    <row r="82" spans="20:30" hidden="1" x14ac:dyDescent="0.25">
      <c r="T82" s="3"/>
      <c r="U82" s="8"/>
      <c r="V82" s="3"/>
      <c r="W82" s="9"/>
      <c r="X82" s="3"/>
      <c r="Y82" s="3"/>
      <c r="Z82" s="6"/>
      <c r="AA82" s="3"/>
      <c r="AB82" s="3"/>
      <c r="AC82" s="3"/>
      <c r="AD82" s="3"/>
    </row>
    <row r="83" spans="20:30" hidden="1" x14ac:dyDescent="0.25">
      <c r="T83" s="3"/>
      <c r="U83" s="8"/>
      <c r="V83" s="3"/>
      <c r="W83" s="9"/>
      <c r="X83" s="3"/>
      <c r="Y83" s="3"/>
      <c r="Z83" s="6"/>
      <c r="AA83" s="3"/>
      <c r="AB83" s="3"/>
      <c r="AC83" s="3"/>
      <c r="AD83" s="3"/>
    </row>
    <row r="84" spans="20:30" hidden="1" x14ac:dyDescent="0.25">
      <c r="T84" s="3"/>
      <c r="U84" s="8"/>
      <c r="V84" s="3"/>
      <c r="W84" s="9"/>
      <c r="X84" s="3"/>
      <c r="Y84" s="3"/>
      <c r="Z84" s="6"/>
      <c r="AA84" s="3"/>
      <c r="AB84" s="3"/>
      <c r="AC84" s="3"/>
      <c r="AD84" s="3"/>
    </row>
    <row r="85" spans="20:30" hidden="1" x14ac:dyDescent="0.25">
      <c r="T85" s="3"/>
      <c r="U85" s="8"/>
      <c r="V85" s="3"/>
      <c r="W85" s="9"/>
      <c r="X85" s="3"/>
      <c r="Y85" s="3"/>
      <c r="Z85" s="6"/>
      <c r="AA85" s="3"/>
      <c r="AB85" s="3"/>
      <c r="AC85" s="3"/>
      <c r="AD85" s="3"/>
    </row>
    <row r="86" spans="20:30" hidden="1" x14ac:dyDescent="0.25">
      <c r="T86" s="3"/>
      <c r="U86" s="8"/>
      <c r="V86" s="3"/>
      <c r="W86" s="9"/>
      <c r="X86" s="3"/>
      <c r="Y86" s="3"/>
      <c r="Z86" s="6"/>
      <c r="AA86" s="3"/>
      <c r="AB86" s="3"/>
      <c r="AC86" s="3"/>
      <c r="AD86" s="3"/>
    </row>
    <row r="87" spans="20:30" hidden="1" x14ac:dyDescent="0.25">
      <c r="T87" s="3"/>
      <c r="U87" s="8"/>
      <c r="V87" s="3"/>
      <c r="W87" s="9"/>
      <c r="X87" s="3"/>
      <c r="Y87" s="3"/>
      <c r="Z87" s="6"/>
      <c r="AA87" s="3"/>
      <c r="AB87" s="3"/>
      <c r="AC87" s="3"/>
      <c r="AD87" s="3"/>
    </row>
    <row r="88" spans="20:30" hidden="1" x14ac:dyDescent="0.25">
      <c r="T88" s="3"/>
      <c r="U88" s="8"/>
      <c r="V88" s="3"/>
      <c r="W88" s="9"/>
      <c r="X88" s="3"/>
      <c r="Y88" s="3"/>
      <c r="Z88" s="6"/>
      <c r="AA88" s="3"/>
      <c r="AB88" s="3"/>
      <c r="AC88" s="3"/>
      <c r="AD88" s="3"/>
    </row>
    <row r="89" spans="20:30" hidden="1" x14ac:dyDescent="0.25">
      <c r="T89" s="3"/>
      <c r="U89" s="8"/>
      <c r="V89" s="3"/>
      <c r="W89" s="9"/>
      <c r="X89" s="3"/>
      <c r="Y89" s="3"/>
      <c r="Z89" s="6"/>
      <c r="AA89" s="3"/>
      <c r="AB89" s="3"/>
      <c r="AC89" s="3"/>
      <c r="AD89" s="3"/>
    </row>
    <row r="90" spans="20:30" hidden="1" x14ac:dyDescent="0.25">
      <c r="T90" s="3"/>
      <c r="U90" s="8"/>
      <c r="V90" s="3"/>
      <c r="W90" s="9"/>
      <c r="X90" s="3"/>
      <c r="Y90" s="3"/>
      <c r="Z90" s="6"/>
      <c r="AA90" s="3"/>
      <c r="AB90" s="3"/>
      <c r="AC90" s="3"/>
      <c r="AD90" s="3"/>
    </row>
    <row r="91" spans="20:30" hidden="1" x14ac:dyDescent="0.25">
      <c r="T91" s="3"/>
      <c r="U91" s="8"/>
      <c r="V91" s="3"/>
      <c r="W91" s="9"/>
      <c r="X91" s="3"/>
      <c r="Y91" s="3"/>
      <c r="Z91" s="6"/>
      <c r="AA91" s="3"/>
      <c r="AB91" s="3"/>
      <c r="AC91" s="3"/>
      <c r="AD91" s="3"/>
    </row>
    <row r="92" spans="20:30" hidden="1" x14ac:dyDescent="0.25">
      <c r="T92" s="3"/>
      <c r="U92" s="8"/>
      <c r="V92" s="3"/>
      <c r="W92" s="9"/>
      <c r="X92" s="3"/>
      <c r="Y92" s="3"/>
      <c r="Z92" s="6"/>
      <c r="AA92" s="3"/>
      <c r="AB92" s="3"/>
      <c r="AC92" s="3"/>
      <c r="AD92" s="3"/>
    </row>
    <row r="93" spans="20:30" hidden="1" x14ac:dyDescent="0.25">
      <c r="T93" s="3"/>
      <c r="U93" s="8"/>
      <c r="V93" s="3"/>
      <c r="W93" s="9"/>
      <c r="X93" s="3"/>
      <c r="Y93" s="3"/>
      <c r="Z93" s="6"/>
      <c r="AA93" s="3"/>
      <c r="AB93" s="3"/>
      <c r="AC93" s="3"/>
      <c r="AD93" s="3"/>
    </row>
    <row r="94" spans="20:30" hidden="1" x14ac:dyDescent="0.25">
      <c r="T94" s="3"/>
      <c r="U94" s="8"/>
      <c r="V94" s="3"/>
      <c r="W94" s="9"/>
      <c r="X94" s="3"/>
      <c r="Y94" s="3"/>
      <c r="Z94" s="6"/>
      <c r="AA94" s="3"/>
      <c r="AB94" s="3"/>
      <c r="AC94" s="3"/>
      <c r="AD94" s="3"/>
    </row>
    <row r="95" spans="20:30" hidden="1" x14ac:dyDescent="0.25">
      <c r="T95" s="3"/>
      <c r="U95" s="8"/>
      <c r="V95" s="3"/>
      <c r="W95" s="9"/>
      <c r="X95" s="3"/>
      <c r="Y95" s="3"/>
      <c r="Z95" s="6"/>
      <c r="AA95" s="3"/>
      <c r="AB95" s="3"/>
      <c r="AC95" s="3"/>
      <c r="AD95" s="3"/>
    </row>
    <row r="96" spans="20:30" hidden="1" x14ac:dyDescent="0.25">
      <c r="T96" s="3"/>
      <c r="U96" s="8"/>
      <c r="V96" s="3"/>
      <c r="W96" s="9"/>
      <c r="X96" s="3"/>
      <c r="Y96" s="3"/>
      <c r="Z96" s="6"/>
      <c r="AA96" s="3"/>
      <c r="AB96" s="3"/>
      <c r="AC96" s="3"/>
      <c r="AD96" s="3"/>
    </row>
    <row r="97" spans="20:30" hidden="1" x14ac:dyDescent="0.25">
      <c r="T97" s="3"/>
      <c r="U97" s="8"/>
      <c r="V97" s="3"/>
      <c r="W97" s="9"/>
      <c r="X97" s="3"/>
      <c r="Y97" s="3"/>
      <c r="Z97" s="6"/>
      <c r="AA97" s="3"/>
      <c r="AB97" s="3"/>
      <c r="AC97" s="3"/>
      <c r="AD97" s="3"/>
    </row>
    <row r="98" spans="20:30" hidden="1" x14ac:dyDescent="0.25">
      <c r="T98" s="3"/>
      <c r="U98" s="8"/>
      <c r="V98" s="3"/>
      <c r="W98" s="9"/>
      <c r="X98" s="3"/>
      <c r="Y98" s="3"/>
      <c r="Z98" s="6"/>
      <c r="AA98" s="3"/>
      <c r="AB98" s="3"/>
      <c r="AC98" s="3"/>
      <c r="AD98" s="3"/>
    </row>
    <row r="99" spans="20:30" hidden="1" x14ac:dyDescent="0.25">
      <c r="T99" s="3"/>
      <c r="U99" s="8"/>
      <c r="V99" s="3"/>
      <c r="W99" s="9"/>
      <c r="X99" s="3"/>
      <c r="Y99" s="3"/>
      <c r="Z99" s="6"/>
      <c r="AA99" s="3"/>
      <c r="AB99" s="3"/>
      <c r="AC99" s="3"/>
      <c r="AD99" s="3"/>
    </row>
    <row r="100" spans="20:30" hidden="1" x14ac:dyDescent="0.25">
      <c r="T100" s="3"/>
      <c r="U100" s="8"/>
      <c r="V100" s="3"/>
      <c r="W100" s="9"/>
      <c r="X100" s="3"/>
      <c r="Y100" s="3"/>
      <c r="Z100" s="6"/>
      <c r="AA100" s="3"/>
      <c r="AB100" s="3"/>
      <c r="AC100" s="3"/>
      <c r="AD100" s="3"/>
    </row>
    <row r="101" spans="20:30" hidden="1" x14ac:dyDescent="0.25">
      <c r="T101" s="3"/>
      <c r="U101" s="8"/>
      <c r="V101" s="3"/>
      <c r="W101" s="9"/>
      <c r="X101" s="3"/>
      <c r="Y101" s="3"/>
      <c r="Z101" s="6"/>
      <c r="AA101" s="3"/>
      <c r="AB101" s="3"/>
      <c r="AC101" s="3"/>
      <c r="AD101" s="3"/>
    </row>
    <row r="102" spans="20:30" hidden="1" x14ac:dyDescent="0.25">
      <c r="T102" s="3"/>
      <c r="U102" s="8"/>
      <c r="V102" s="3"/>
      <c r="W102" s="9"/>
      <c r="X102" s="3"/>
      <c r="Y102" s="3"/>
      <c r="Z102" s="6"/>
      <c r="AA102" s="3"/>
      <c r="AB102" s="3"/>
      <c r="AC102" s="3"/>
      <c r="AD102" s="3"/>
    </row>
    <row r="103" spans="20:30" hidden="1" x14ac:dyDescent="0.25">
      <c r="T103" s="3"/>
      <c r="U103" s="8"/>
      <c r="V103" s="3"/>
      <c r="W103" s="9"/>
      <c r="X103" s="3"/>
      <c r="Y103" s="3"/>
      <c r="Z103" s="6"/>
      <c r="AA103" s="3"/>
      <c r="AB103" s="3"/>
      <c r="AC103" s="3"/>
      <c r="AD103" s="3"/>
    </row>
    <row r="104" spans="20:30" hidden="1" x14ac:dyDescent="0.25">
      <c r="T104" s="3"/>
      <c r="U104" s="8"/>
      <c r="V104" s="3"/>
      <c r="W104" s="9"/>
      <c r="X104" s="3"/>
      <c r="Y104" s="3"/>
      <c r="Z104" s="6"/>
      <c r="AA104" s="3"/>
      <c r="AB104" s="3"/>
      <c r="AC104" s="3"/>
      <c r="AD104" s="3"/>
    </row>
    <row r="105" spans="20:30" hidden="1" x14ac:dyDescent="0.25">
      <c r="T105" s="3"/>
      <c r="U105" s="8"/>
      <c r="V105" s="3"/>
      <c r="W105" s="9"/>
      <c r="X105" s="3"/>
      <c r="Y105" s="3"/>
      <c r="Z105" s="6"/>
      <c r="AA105" s="3"/>
      <c r="AB105" s="3"/>
      <c r="AC105" s="3"/>
      <c r="AD105" s="3"/>
    </row>
    <row r="106" spans="20:30" hidden="1" x14ac:dyDescent="0.25">
      <c r="T106" s="3"/>
      <c r="U106" s="8"/>
      <c r="V106" s="3"/>
      <c r="W106" s="9"/>
      <c r="X106" s="3"/>
      <c r="Y106" s="3"/>
      <c r="Z106" s="6"/>
      <c r="AA106" s="3"/>
      <c r="AB106" s="3"/>
      <c r="AC106" s="3"/>
      <c r="AD106" s="3"/>
    </row>
    <row r="107" spans="20:30" hidden="1" x14ac:dyDescent="0.25">
      <c r="T107" s="3"/>
      <c r="U107" s="8"/>
      <c r="V107" s="3"/>
      <c r="W107" s="9"/>
      <c r="X107" s="3"/>
      <c r="Y107" s="3"/>
      <c r="Z107" s="6"/>
      <c r="AA107" s="3"/>
      <c r="AB107" s="3"/>
      <c r="AC107" s="3"/>
      <c r="AD107" s="3"/>
    </row>
    <row r="108" spans="20:30" hidden="1" x14ac:dyDescent="0.25">
      <c r="T108" s="3"/>
      <c r="U108" s="8"/>
      <c r="V108" s="3"/>
      <c r="W108" s="9"/>
      <c r="X108" s="3"/>
      <c r="Y108" s="3"/>
      <c r="Z108" s="6"/>
      <c r="AA108" s="3"/>
      <c r="AB108" s="3"/>
      <c r="AC108" s="3"/>
      <c r="AD108" s="3"/>
    </row>
    <row r="109" spans="20:30" hidden="1" x14ac:dyDescent="0.25">
      <c r="T109" s="3"/>
      <c r="U109" s="8"/>
      <c r="V109" s="3"/>
      <c r="W109" s="9"/>
      <c r="X109" s="3"/>
      <c r="Y109" s="3"/>
      <c r="Z109" s="6"/>
      <c r="AA109" s="3"/>
      <c r="AB109" s="3"/>
      <c r="AC109" s="3"/>
      <c r="AD109" s="3"/>
    </row>
    <row r="110" spans="20:30" hidden="1" x14ac:dyDescent="0.25">
      <c r="T110" s="3"/>
      <c r="U110" s="8"/>
      <c r="V110" s="3"/>
      <c r="W110" s="9"/>
      <c r="X110" s="3"/>
      <c r="Y110" s="3"/>
      <c r="Z110" s="6"/>
      <c r="AA110" s="3"/>
      <c r="AB110" s="3"/>
      <c r="AC110" s="3"/>
      <c r="AD110" s="3"/>
    </row>
    <row r="111" spans="20:30" hidden="1" x14ac:dyDescent="0.25">
      <c r="T111" s="3"/>
      <c r="U111" s="8"/>
      <c r="V111" s="3"/>
      <c r="W111" s="9"/>
      <c r="X111" s="3"/>
      <c r="Y111" s="3"/>
      <c r="Z111" s="6"/>
      <c r="AA111" s="3"/>
      <c r="AB111" s="3"/>
      <c r="AC111" s="3"/>
      <c r="AD111" s="3"/>
    </row>
    <row r="112" spans="20:30" hidden="1" x14ac:dyDescent="0.25">
      <c r="T112" s="3"/>
      <c r="U112" s="8"/>
      <c r="V112" s="3"/>
      <c r="W112" s="9"/>
      <c r="X112" s="3"/>
      <c r="Y112" s="3"/>
      <c r="Z112" s="6"/>
      <c r="AA112" s="3"/>
      <c r="AB112" s="3"/>
      <c r="AC112" s="3"/>
      <c r="AD112" s="3"/>
    </row>
    <row r="113" spans="20:30" hidden="1" x14ac:dyDescent="0.25">
      <c r="T113" s="3"/>
      <c r="U113" s="8"/>
      <c r="V113" s="3"/>
      <c r="W113" s="9"/>
      <c r="X113" s="3"/>
      <c r="Y113" s="3"/>
      <c r="Z113" s="6"/>
      <c r="AA113" s="3"/>
      <c r="AB113" s="3"/>
      <c r="AC113" s="3"/>
      <c r="AD113" s="3"/>
    </row>
    <row r="114" spans="20:30" hidden="1" x14ac:dyDescent="0.25">
      <c r="T114" s="3"/>
      <c r="U114" s="8"/>
      <c r="V114" s="3"/>
      <c r="W114" s="9"/>
      <c r="X114" s="3"/>
      <c r="Y114" s="3"/>
      <c r="Z114" s="6"/>
      <c r="AA114" s="3"/>
      <c r="AB114" s="3"/>
      <c r="AC114" s="3"/>
      <c r="AD114" s="3"/>
    </row>
    <row r="115" spans="20:30" hidden="1" x14ac:dyDescent="0.25">
      <c r="T115" s="3"/>
      <c r="U115" s="8"/>
      <c r="V115" s="3"/>
      <c r="W115" s="9"/>
      <c r="X115" s="3"/>
      <c r="Y115" s="3"/>
      <c r="Z115" s="6"/>
      <c r="AA115" s="3"/>
      <c r="AB115" s="3"/>
      <c r="AC115" s="3"/>
      <c r="AD115" s="3"/>
    </row>
    <row r="116" spans="20:30" hidden="1" x14ac:dyDescent="0.25">
      <c r="T116" s="3"/>
      <c r="U116" s="8"/>
      <c r="V116" s="3"/>
      <c r="W116" s="9"/>
      <c r="X116" s="3"/>
      <c r="Y116" s="3"/>
      <c r="Z116" s="6"/>
      <c r="AA116" s="3"/>
      <c r="AB116" s="3"/>
      <c r="AC116" s="3"/>
      <c r="AD116" s="3"/>
    </row>
    <row r="117" spans="20:30" hidden="1" x14ac:dyDescent="0.25">
      <c r="T117" s="3"/>
      <c r="U117" s="8"/>
      <c r="V117" s="3"/>
      <c r="W117" s="9"/>
      <c r="X117" s="3"/>
      <c r="Y117" s="3"/>
      <c r="Z117" s="6"/>
      <c r="AA117" s="3"/>
      <c r="AB117" s="3"/>
      <c r="AC117" s="3"/>
      <c r="AD117" s="3"/>
    </row>
    <row r="118" spans="20:30" hidden="1" x14ac:dyDescent="0.25">
      <c r="T118" s="3"/>
      <c r="U118" s="8"/>
      <c r="V118" s="3"/>
      <c r="W118" s="9"/>
      <c r="X118" s="3"/>
      <c r="Y118" s="3"/>
      <c r="Z118" s="6"/>
      <c r="AA118" s="3"/>
      <c r="AB118" s="3"/>
      <c r="AC118" s="3"/>
      <c r="AD118" s="3"/>
    </row>
    <row r="119" spans="20:30" hidden="1" x14ac:dyDescent="0.25">
      <c r="T119" s="3"/>
      <c r="U119" s="8"/>
      <c r="V119" s="3"/>
      <c r="W119" s="9"/>
      <c r="X119" s="3"/>
      <c r="Y119" s="3"/>
      <c r="Z119" s="6"/>
      <c r="AA119" s="3"/>
      <c r="AB119" s="3"/>
      <c r="AC119" s="3"/>
      <c r="AD119" s="3"/>
    </row>
    <row r="120" spans="20:30" hidden="1" x14ac:dyDescent="0.25">
      <c r="T120" s="3"/>
      <c r="U120" s="8"/>
      <c r="V120" s="3"/>
      <c r="W120" s="9"/>
      <c r="X120" s="3"/>
      <c r="Y120" s="3"/>
      <c r="Z120" s="6"/>
      <c r="AA120" s="3"/>
      <c r="AB120" s="3"/>
      <c r="AC120" s="3"/>
      <c r="AD120" s="3"/>
    </row>
    <row r="121" spans="20:30" hidden="1" x14ac:dyDescent="0.25">
      <c r="T121" s="3"/>
      <c r="U121" s="8"/>
      <c r="V121" s="3"/>
      <c r="W121" s="9"/>
      <c r="X121" s="3"/>
      <c r="Y121" s="3"/>
      <c r="Z121" s="6"/>
      <c r="AA121" s="3"/>
      <c r="AB121" s="3"/>
      <c r="AC121" s="3"/>
      <c r="AD121" s="3"/>
    </row>
    <row r="122" spans="20:30" hidden="1" x14ac:dyDescent="0.25">
      <c r="T122" s="3"/>
      <c r="U122" s="8"/>
      <c r="V122" s="3"/>
      <c r="W122" s="9"/>
      <c r="X122" s="3"/>
      <c r="Y122" s="3"/>
      <c r="Z122" s="6"/>
      <c r="AA122" s="3"/>
      <c r="AB122" s="3"/>
      <c r="AC122" s="3"/>
      <c r="AD122" s="3"/>
    </row>
    <row r="123" spans="20:30" hidden="1" x14ac:dyDescent="0.25">
      <c r="T123" s="3"/>
      <c r="U123" s="8"/>
      <c r="V123" s="3"/>
      <c r="W123" s="9"/>
      <c r="X123" s="3"/>
      <c r="Y123" s="3"/>
      <c r="Z123" s="6"/>
      <c r="AA123" s="3"/>
      <c r="AB123" s="3"/>
      <c r="AC123" s="3"/>
      <c r="AD123" s="3"/>
    </row>
    <row r="124" spans="20:30" hidden="1" x14ac:dyDescent="0.25">
      <c r="T124" s="3"/>
      <c r="U124" s="8"/>
      <c r="V124" s="3"/>
      <c r="W124" s="9"/>
      <c r="X124" s="3"/>
      <c r="Y124" s="3"/>
      <c r="Z124" s="6"/>
      <c r="AA124" s="3"/>
      <c r="AB124" s="3"/>
      <c r="AC124" s="3"/>
      <c r="AD124" s="3"/>
    </row>
    <row r="125" spans="20:30" hidden="1" x14ac:dyDescent="0.25">
      <c r="T125" s="3"/>
      <c r="U125" s="8"/>
      <c r="V125" s="3"/>
      <c r="W125" s="9"/>
      <c r="X125" s="3"/>
      <c r="Y125" s="3"/>
      <c r="Z125" s="6"/>
      <c r="AA125" s="3"/>
      <c r="AB125" s="3"/>
      <c r="AC125" s="3"/>
      <c r="AD125" s="3"/>
    </row>
    <row r="126" spans="20:30" hidden="1" x14ac:dyDescent="0.25">
      <c r="T126" s="3"/>
      <c r="U126" s="8"/>
      <c r="V126" s="3"/>
      <c r="W126" s="9"/>
      <c r="X126" s="3"/>
      <c r="Y126" s="3"/>
      <c r="Z126" s="6"/>
      <c r="AA126" s="3"/>
      <c r="AB126" s="3"/>
      <c r="AC126" s="3"/>
      <c r="AD126" s="3"/>
    </row>
    <row r="127" spans="20:30" hidden="1" x14ac:dyDescent="0.25">
      <c r="T127" s="3"/>
      <c r="U127" s="8"/>
      <c r="V127" s="3"/>
      <c r="W127" s="9"/>
      <c r="X127" s="3"/>
      <c r="Y127" s="3"/>
      <c r="Z127" s="6"/>
      <c r="AA127" s="3"/>
      <c r="AB127" s="3"/>
      <c r="AC127" s="3"/>
      <c r="AD127" s="3"/>
    </row>
    <row r="128" spans="20:30" hidden="1" x14ac:dyDescent="0.25">
      <c r="T128" s="3"/>
      <c r="U128" s="8"/>
      <c r="V128" s="3"/>
      <c r="W128" s="9"/>
      <c r="X128" s="3"/>
      <c r="Y128" s="3"/>
      <c r="Z128" s="6"/>
      <c r="AA128" s="3"/>
      <c r="AB128" s="3"/>
      <c r="AC128" s="3"/>
      <c r="AD128" s="3"/>
    </row>
    <row r="129" spans="20:30" hidden="1" x14ac:dyDescent="0.25">
      <c r="T129" s="3"/>
      <c r="U129" s="8"/>
      <c r="V129" s="3"/>
      <c r="W129" s="9"/>
      <c r="X129" s="3"/>
      <c r="Y129" s="3"/>
      <c r="Z129" s="6"/>
      <c r="AA129" s="3"/>
      <c r="AB129" s="3"/>
      <c r="AC129" s="3"/>
      <c r="AD129" s="3"/>
    </row>
    <row r="130" spans="20:30" hidden="1" x14ac:dyDescent="0.25">
      <c r="T130" s="3"/>
      <c r="U130" s="8"/>
      <c r="V130" s="3"/>
      <c r="W130" s="9"/>
      <c r="X130" s="3"/>
      <c r="Y130" s="3"/>
      <c r="Z130" s="6"/>
      <c r="AA130" s="3"/>
      <c r="AB130" s="3"/>
      <c r="AC130" s="3"/>
      <c r="AD130" s="3"/>
    </row>
    <row r="131" spans="20:30" hidden="1" x14ac:dyDescent="0.25">
      <c r="T131" s="3"/>
      <c r="U131" s="8"/>
      <c r="V131" s="3"/>
      <c r="W131" s="9"/>
      <c r="X131" s="3"/>
      <c r="Y131" s="3"/>
      <c r="Z131" s="6"/>
      <c r="AA131" s="3"/>
      <c r="AB131" s="3"/>
      <c r="AC131" s="3"/>
      <c r="AD131" s="3"/>
    </row>
    <row r="132" spans="20:30" hidden="1" x14ac:dyDescent="0.25">
      <c r="T132" s="3"/>
      <c r="U132" s="8"/>
      <c r="V132" s="3"/>
      <c r="W132" s="9"/>
      <c r="X132" s="3"/>
      <c r="Y132" s="3"/>
      <c r="Z132" s="6"/>
      <c r="AA132" s="3"/>
      <c r="AB132" s="3"/>
      <c r="AC132" s="3"/>
      <c r="AD132" s="3"/>
    </row>
    <row r="133" spans="20:30" hidden="1" x14ac:dyDescent="0.25">
      <c r="T133" s="3"/>
      <c r="U133" s="8"/>
      <c r="V133" s="3"/>
      <c r="W133" s="9"/>
      <c r="X133" s="3"/>
      <c r="Y133" s="3"/>
      <c r="Z133" s="6"/>
      <c r="AA133" s="3"/>
      <c r="AB133" s="3"/>
      <c r="AC133" s="3"/>
      <c r="AD133" s="3"/>
    </row>
    <row r="134" spans="20:30" hidden="1" x14ac:dyDescent="0.25">
      <c r="T134" s="3"/>
      <c r="U134" s="8"/>
      <c r="V134" s="3"/>
      <c r="W134" s="9"/>
      <c r="X134" s="3"/>
      <c r="Y134" s="3"/>
      <c r="Z134" s="6"/>
      <c r="AA134" s="3"/>
      <c r="AB134" s="3"/>
      <c r="AC134" s="3"/>
      <c r="AD134" s="3"/>
    </row>
    <row r="135" spans="20:30" hidden="1" x14ac:dyDescent="0.25">
      <c r="T135" s="3"/>
      <c r="U135" s="8"/>
      <c r="V135" s="3"/>
      <c r="W135" s="9"/>
      <c r="X135" s="3"/>
      <c r="Y135" s="3"/>
      <c r="Z135" s="6"/>
      <c r="AA135" s="3"/>
      <c r="AB135" s="3"/>
      <c r="AC135" s="3"/>
      <c r="AD135" s="3"/>
    </row>
    <row r="136" spans="20:30" hidden="1" x14ac:dyDescent="0.25">
      <c r="T136" s="3"/>
      <c r="U136" s="8"/>
      <c r="V136" s="3"/>
      <c r="W136" s="9"/>
      <c r="X136" s="3"/>
      <c r="Y136" s="3"/>
      <c r="Z136" s="6"/>
      <c r="AA136" s="3"/>
      <c r="AB136" s="3"/>
      <c r="AC136" s="3"/>
      <c r="AD136" s="3"/>
    </row>
    <row r="137" spans="20:30" hidden="1" x14ac:dyDescent="0.25">
      <c r="T137" s="3"/>
      <c r="U137" s="8"/>
      <c r="V137" s="3"/>
      <c r="W137" s="9"/>
      <c r="X137" s="3"/>
      <c r="Y137" s="3"/>
      <c r="Z137" s="6"/>
      <c r="AA137" s="3"/>
      <c r="AB137" s="3"/>
      <c r="AC137" s="3"/>
      <c r="AD137" s="3"/>
    </row>
    <row r="138" spans="20:30" hidden="1" x14ac:dyDescent="0.25">
      <c r="T138" s="3"/>
      <c r="U138" s="8"/>
      <c r="V138" s="3"/>
      <c r="W138" s="9"/>
      <c r="X138" s="3"/>
      <c r="Y138" s="3"/>
      <c r="Z138" s="6"/>
      <c r="AA138" s="3"/>
      <c r="AB138" s="3"/>
      <c r="AC138" s="3"/>
      <c r="AD138" s="3"/>
    </row>
    <row r="139" spans="20:30" hidden="1" x14ac:dyDescent="0.25">
      <c r="T139" s="3"/>
      <c r="U139" s="8"/>
      <c r="V139" s="3"/>
      <c r="W139" s="9"/>
      <c r="X139" s="3"/>
      <c r="Y139" s="3"/>
      <c r="Z139" s="6"/>
      <c r="AA139" s="3"/>
      <c r="AB139" s="3"/>
      <c r="AC139" s="3"/>
      <c r="AD139" s="3"/>
    </row>
    <row r="140" spans="20:30" hidden="1" x14ac:dyDescent="0.25">
      <c r="T140" s="3"/>
      <c r="U140" s="8"/>
      <c r="V140" s="3"/>
      <c r="W140" s="9"/>
      <c r="X140" s="3"/>
      <c r="Y140" s="3"/>
      <c r="Z140" s="6"/>
      <c r="AA140" s="3"/>
      <c r="AB140" s="3"/>
      <c r="AC140" s="3"/>
      <c r="AD140" s="3"/>
    </row>
    <row r="141" spans="20:30" hidden="1" x14ac:dyDescent="0.25">
      <c r="T141" s="3"/>
      <c r="U141" s="8"/>
      <c r="V141" s="3"/>
      <c r="W141" s="9"/>
      <c r="X141" s="3"/>
      <c r="Y141" s="3"/>
      <c r="Z141" s="6"/>
      <c r="AA141" s="3"/>
      <c r="AB141" s="3"/>
      <c r="AC141" s="3"/>
      <c r="AD141" s="3"/>
    </row>
    <row r="142" spans="20:30" hidden="1" x14ac:dyDescent="0.25">
      <c r="T142" s="3"/>
      <c r="U142" s="8"/>
      <c r="V142" s="3"/>
      <c r="W142" s="9"/>
      <c r="X142" s="3"/>
      <c r="Y142" s="3"/>
      <c r="Z142" s="6"/>
      <c r="AA142" s="3"/>
      <c r="AB142" s="3"/>
      <c r="AC142" s="3"/>
      <c r="AD142" s="3"/>
    </row>
    <row r="143" spans="20:30" hidden="1" x14ac:dyDescent="0.25">
      <c r="T143" s="3"/>
      <c r="U143" s="8"/>
      <c r="V143" s="3"/>
      <c r="W143" s="9"/>
      <c r="X143" s="3"/>
      <c r="Y143" s="3"/>
      <c r="Z143" s="6"/>
      <c r="AA143" s="3"/>
      <c r="AB143" s="3"/>
      <c r="AC143" s="3"/>
      <c r="AD143" s="3"/>
    </row>
    <row r="144" spans="20:30" hidden="1" x14ac:dyDescent="0.25">
      <c r="T144" s="3"/>
      <c r="U144" s="8"/>
      <c r="V144" s="3"/>
      <c r="W144" s="9"/>
      <c r="X144" s="3"/>
      <c r="Y144" s="3"/>
      <c r="Z144" s="6"/>
      <c r="AA144" s="3"/>
      <c r="AB144" s="3"/>
      <c r="AC144" s="3"/>
      <c r="AD144" s="3"/>
    </row>
    <row r="145" spans="20:30" hidden="1" x14ac:dyDescent="0.25">
      <c r="T145" s="3"/>
      <c r="U145" s="8"/>
      <c r="V145" s="3"/>
      <c r="W145" s="9"/>
      <c r="X145" s="3"/>
      <c r="Y145" s="3"/>
      <c r="Z145" s="6"/>
      <c r="AA145" s="3"/>
      <c r="AB145" s="3"/>
      <c r="AC145" s="3"/>
      <c r="AD145" s="3"/>
    </row>
    <row r="146" spans="20:30" hidden="1" x14ac:dyDescent="0.25">
      <c r="T146" s="3"/>
      <c r="U146" s="8"/>
      <c r="V146" s="3"/>
      <c r="W146" s="9"/>
      <c r="X146" s="3"/>
      <c r="Y146" s="3"/>
      <c r="Z146" s="6"/>
      <c r="AA146" s="3"/>
      <c r="AB146" s="3"/>
      <c r="AC146" s="3"/>
      <c r="AD146" s="3"/>
    </row>
    <row r="147" spans="20:30" hidden="1" x14ac:dyDescent="0.25">
      <c r="T147" s="3"/>
      <c r="U147" s="8"/>
      <c r="V147" s="3"/>
      <c r="W147" s="9"/>
      <c r="X147" s="3"/>
      <c r="Y147" s="3"/>
      <c r="Z147" s="6"/>
      <c r="AA147" s="3"/>
      <c r="AB147" s="3"/>
      <c r="AC147" s="3"/>
      <c r="AD147" s="3"/>
    </row>
    <row r="148" spans="20:30" hidden="1" x14ac:dyDescent="0.25">
      <c r="T148" s="3"/>
      <c r="U148" s="8"/>
      <c r="V148" s="3"/>
      <c r="W148" s="9"/>
      <c r="X148" s="3"/>
      <c r="Y148" s="3"/>
      <c r="Z148" s="6"/>
      <c r="AA148" s="3"/>
      <c r="AB148" s="3"/>
      <c r="AC148" s="3"/>
      <c r="AD148" s="3"/>
    </row>
    <row r="149" spans="20:30" hidden="1" x14ac:dyDescent="0.25">
      <c r="T149" s="3"/>
      <c r="U149" s="8"/>
      <c r="V149" s="3"/>
      <c r="W149" s="9"/>
      <c r="X149" s="3"/>
      <c r="Y149" s="3"/>
      <c r="Z149" s="6"/>
      <c r="AA149" s="3"/>
      <c r="AB149" s="3"/>
      <c r="AC149" s="3"/>
      <c r="AD149" s="3"/>
    </row>
    <row r="150" spans="20:30" hidden="1" x14ac:dyDescent="0.25">
      <c r="T150" s="3"/>
      <c r="U150" s="8"/>
      <c r="V150" s="3"/>
      <c r="W150" s="9"/>
      <c r="X150" s="3"/>
      <c r="Y150" s="3"/>
      <c r="Z150" s="6"/>
      <c r="AA150" s="3"/>
      <c r="AB150" s="3"/>
      <c r="AC150" s="3"/>
      <c r="AD150" s="3"/>
    </row>
    <row r="151" spans="20:30" hidden="1" x14ac:dyDescent="0.25">
      <c r="T151" s="3"/>
      <c r="U151" s="8"/>
      <c r="V151" s="3"/>
      <c r="W151" s="9"/>
      <c r="X151" s="3"/>
      <c r="Y151" s="3"/>
      <c r="Z151" s="6"/>
      <c r="AA151" s="3"/>
      <c r="AB151" s="3"/>
      <c r="AC151" s="3"/>
      <c r="AD151" s="3"/>
    </row>
    <row r="152" spans="20:30" hidden="1" x14ac:dyDescent="0.25">
      <c r="T152" s="3"/>
      <c r="U152" s="8"/>
      <c r="V152" s="3"/>
      <c r="W152" s="9"/>
      <c r="X152" s="3"/>
      <c r="Y152" s="3"/>
      <c r="Z152" s="6"/>
      <c r="AA152" s="3"/>
      <c r="AB152" s="3"/>
      <c r="AC152" s="3"/>
      <c r="AD152" s="3"/>
    </row>
    <row r="153" spans="20:30" hidden="1" x14ac:dyDescent="0.25">
      <c r="T153" s="3"/>
      <c r="U153" s="8"/>
      <c r="V153" s="3"/>
      <c r="W153" s="9"/>
      <c r="X153" s="3"/>
      <c r="Y153" s="3"/>
      <c r="Z153" s="6"/>
      <c r="AA153" s="3"/>
      <c r="AB153" s="3"/>
      <c r="AC153" s="3"/>
      <c r="AD153" s="3"/>
    </row>
    <row r="154" spans="20:30" hidden="1" x14ac:dyDescent="0.25">
      <c r="T154" s="3"/>
      <c r="U154" s="8"/>
      <c r="V154" s="3"/>
      <c r="W154" s="9"/>
      <c r="X154" s="3"/>
      <c r="Y154" s="3"/>
      <c r="Z154" s="6"/>
      <c r="AA154" s="3"/>
      <c r="AB154" s="3"/>
      <c r="AC154" s="3"/>
      <c r="AD154" s="3"/>
    </row>
    <row r="155" spans="20:30" hidden="1" x14ac:dyDescent="0.25">
      <c r="T155" s="3"/>
      <c r="U155" s="8"/>
      <c r="V155" s="3"/>
      <c r="W155" s="9"/>
      <c r="X155" s="3"/>
      <c r="Y155" s="3"/>
      <c r="Z155" s="6"/>
      <c r="AA155" s="3"/>
      <c r="AB155" s="3"/>
      <c r="AC155" s="3"/>
      <c r="AD155" s="3"/>
    </row>
    <row r="156" spans="20:30" hidden="1" x14ac:dyDescent="0.25">
      <c r="T156" s="3"/>
      <c r="U156" s="8"/>
      <c r="V156" s="3"/>
      <c r="W156" s="9"/>
      <c r="X156" s="3"/>
      <c r="Y156" s="3"/>
      <c r="Z156" s="6"/>
      <c r="AA156" s="3"/>
      <c r="AB156" s="3"/>
      <c r="AC156" s="3"/>
      <c r="AD156" s="3"/>
    </row>
    <row r="157" spans="20:30" hidden="1" x14ac:dyDescent="0.25">
      <c r="T157" s="3"/>
      <c r="U157" s="8"/>
      <c r="V157" s="3"/>
      <c r="W157" s="9"/>
      <c r="X157" s="3"/>
      <c r="Y157" s="3"/>
      <c r="Z157" s="6"/>
      <c r="AA157" s="3"/>
      <c r="AB157" s="3"/>
      <c r="AC157" s="3"/>
      <c r="AD157" s="3"/>
    </row>
    <row r="158" spans="20:30" hidden="1" x14ac:dyDescent="0.25">
      <c r="T158" s="3"/>
      <c r="U158" s="8"/>
      <c r="V158" s="3"/>
      <c r="W158" s="9"/>
      <c r="X158" s="3"/>
      <c r="Y158" s="3"/>
      <c r="Z158" s="6"/>
      <c r="AA158" s="3"/>
      <c r="AB158" s="3"/>
      <c r="AC158" s="3"/>
      <c r="AD158" s="3"/>
    </row>
    <row r="159" spans="20:30" hidden="1" x14ac:dyDescent="0.25">
      <c r="T159" s="3"/>
      <c r="U159" s="8"/>
      <c r="V159" s="3"/>
      <c r="W159" s="9"/>
      <c r="X159" s="3"/>
      <c r="Y159" s="3"/>
      <c r="Z159" s="6"/>
      <c r="AA159" s="3"/>
      <c r="AB159" s="3"/>
      <c r="AC159" s="3"/>
      <c r="AD159" s="3"/>
    </row>
    <row r="160" spans="20:30" hidden="1" x14ac:dyDescent="0.25">
      <c r="T160" s="3"/>
      <c r="U160" s="8"/>
      <c r="V160" s="3"/>
      <c r="W160" s="9"/>
      <c r="X160" s="3"/>
      <c r="Y160" s="3"/>
      <c r="Z160" s="6"/>
      <c r="AA160" s="3"/>
      <c r="AB160" s="3"/>
      <c r="AC160" s="3"/>
      <c r="AD160" s="3"/>
    </row>
    <row r="161" spans="20:30" hidden="1" x14ac:dyDescent="0.25">
      <c r="T161" s="3"/>
      <c r="U161" s="8"/>
      <c r="V161" s="3"/>
      <c r="W161" s="9"/>
      <c r="X161" s="3"/>
      <c r="Y161" s="3"/>
      <c r="Z161" s="6"/>
      <c r="AA161" s="3"/>
      <c r="AB161" s="3"/>
      <c r="AC161" s="3"/>
      <c r="AD161" s="3"/>
    </row>
    <row r="162" spans="20:30" hidden="1" x14ac:dyDescent="0.25">
      <c r="T162" s="3"/>
      <c r="U162" s="8"/>
      <c r="V162" s="3"/>
      <c r="W162" s="9"/>
      <c r="X162" s="3"/>
      <c r="Y162" s="3"/>
      <c r="Z162" s="6"/>
      <c r="AA162" s="3"/>
      <c r="AB162" s="3"/>
      <c r="AC162" s="3"/>
      <c r="AD162" s="3"/>
    </row>
    <row r="163" spans="20:30" hidden="1" x14ac:dyDescent="0.25">
      <c r="T163" s="3"/>
      <c r="U163" s="8"/>
      <c r="V163" s="3"/>
      <c r="W163" s="9"/>
      <c r="X163" s="3"/>
      <c r="Y163" s="3"/>
      <c r="Z163" s="6"/>
      <c r="AA163" s="3"/>
      <c r="AB163" s="3"/>
      <c r="AC163" s="3"/>
      <c r="AD163" s="3"/>
    </row>
    <row r="164" spans="20:30" hidden="1" x14ac:dyDescent="0.25">
      <c r="T164" s="3"/>
      <c r="U164" s="8"/>
      <c r="V164" s="3"/>
      <c r="W164" s="9"/>
      <c r="X164" s="3"/>
      <c r="Y164" s="3"/>
      <c r="Z164" s="6"/>
      <c r="AA164" s="3"/>
      <c r="AB164" s="3"/>
      <c r="AC164" s="3"/>
      <c r="AD164" s="3"/>
    </row>
    <row r="165" spans="20:30" hidden="1" x14ac:dyDescent="0.25">
      <c r="T165" s="3"/>
      <c r="U165" s="8"/>
      <c r="V165" s="3"/>
      <c r="W165" s="9"/>
      <c r="X165" s="3"/>
      <c r="Y165" s="3"/>
      <c r="Z165" s="6"/>
      <c r="AA165" s="3"/>
      <c r="AB165" s="3"/>
      <c r="AC165" s="3"/>
      <c r="AD165" s="3"/>
    </row>
    <row r="166" spans="20:30" hidden="1" x14ac:dyDescent="0.25">
      <c r="T166" s="3"/>
      <c r="U166" s="8"/>
      <c r="V166" s="3"/>
      <c r="W166" s="9"/>
      <c r="X166" s="3"/>
      <c r="Y166" s="3"/>
      <c r="Z166" s="6"/>
      <c r="AA166" s="3"/>
      <c r="AB166" s="3"/>
      <c r="AC166" s="3"/>
      <c r="AD166" s="3"/>
    </row>
    <row r="167" spans="20:30" hidden="1" x14ac:dyDescent="0.25">
      <c r="T167" s="3"/>
      <c r="U167" s="8"/>
      <c r="V167" s="3"/>
      <c r="W167" s="9"/>
      <c r="X167" s="3"/>
      <c r="Y167" s="3"/>
      <c r="Z167" s="6"/>
      <c r="AA167" s="3"/>
      <c r="AB167" s="3"/>
      <c r="AC167" s="3"/>
      <c r="AD167" s="3"/>
    </row>
    <row r="168" spans="20:30" hidden="1" x14ac:dyDescent="0.25">
      <c r="T168" s="3"/>
      <c r="U168" s="8"/>
      <c r="V168" s="3"/>
      <c r="W168" s="9"/>
      <c r="X168" s="3"/>
      <c r="Y168" s="3"/>
      <c r="Z168" s="6"/>
      <c r="AA168" s="3"/>
      <c r="AB168" s="3"/>
      <c r="AC168" s="3"/>
      <c r="AD168" s="3"/>
    </row>
    <row r="169" spans="20:30" hidden="1" x14ac:dyDescent="0.25">
      <c r="T169" s="3"/>
      <c r="U169" s="8"/>
      <c r="V169" s="3"/>
      <c r="W169" s="9"/>
      <c r="X169" s="3"/>
      <c r="Y169" s="3"/>
      <c r="Z169" s="6"/>
      <c r="AA169" s="3"/>
      <c r="AB169" s="3"/>
      <c r="AC169" s="3"/>
      <c r="AD169" s="3"/>
    </row>
    <row r="170" spans="20:30" hidden="1" x14ac:dyDescent="0.25">
      <c r="T170" s="3"/>
      <c r="U170" s="8"/>
      <c r="V170" s="3"/>
      <c r="W170" s="9"/>
      <c r="X170" s="3"/>
      <c r="Y170" s="3"/>
      <c r="Z170" s="6"/>
      <c r="AA170" s="3"/>
      <c r="AB170" s="3"/>
      <c r="AC170" s="3"/>
      <c r="AD170" s="3"/>
    </row>
    <row r="171" spans="20:30" hidden="1" x14ac:dyDescent="0.25">
      <c r="T171" s="3"/>
      <c r="U171" s="8"/>
      <c r="V171" s="3"/>
      <c r="W171" s="9"/>
      <c r="X171" s="3"/>
      <c r="Y171" s="3"/>
      <c r="Z171" s="6"/>
      <c r="AA171" s="3"/>
      <c r="AB171" s="3"/>
      <c r="AC171" s="3"/>
      <c r="AD171" s="3"/>
    </row>
    <row r="172" spans="20:30" hidden="1" x14ac:dyDescent="0.25">
      <c r="T172" s="3"/>
      <c r="U172" s="8"/>
      <c r="V172" s="3"/>
      <c r="W172" s="9"/>
      <c r="X172" s="3"/>
      <c r="Y172" s="3"/>
      <c r="Z172" s="6"/>
      <c r="AA172" s="3"/>
      <c r="AB172" s="3"/>
      <c r="AC172" s="3"/>
      <c r="AD172" s="3"/>
    </row>
    <row r="173" spans="20:30" hidden="1" x14ac:dyDescent="0.25">
      <c r="T173" s="3"/>
      <c r="U173" s="8"/>
      <c r="V173" s="3"/>
      <c r="W173" s="9"/>
      <c r="X173" s="3"/>
      <c r="Y173" s="3"/>
      <c r="Z173" s="6"/>
      <c r="AA173" s="3"/>
      <c r="AB173" s="3"/>
      <c r="AC173" s="3"/>
      <c r="AD173" s="3"/>
    </row>
    <row r="174" spans="20:30" hidden="1" x14ac:dyDescent="0.25">
      <c r="T174" s="3"/>
      <c r="U174" s="8"/>
      <c r="V174" s="3"/>
      <c r="W174" s="9"/>
      <c r="X174" s="3"/>
      <c r="Y174" s="3"/>
      <c r="Z174" s="6"/>
      <c r="AA174" s="3"/>
      <c r="AB174" s="3"/>
      <c r="AC174" s="3"/>
      <c r="AD174" s="3"/>
    </row>
    <row r="175" spans="20:30" hidden="1" x14ac:dyDescent="0.25">
      <c r="T175" s="3"/>
      <c r="U175" s="8"/>
      <c r="V175" s="3"/>
      <c r="W175" s="9"/>
      <c r="X175" s="3"/>
      <c r="Y175" s="3"/>
      <c r="Z175" s="6"/>
      <c r="AA175" s="3"/>
      <c r="AB175" s="3"/>
      <c r="AC175" s="3"/>
      <c r="AD175" s="3"/>
    </row>
    <row r="176" spans="20:30" hidden="1" x14ac:dyDescent="0.25">
      <c r="T176" s="3"/>
      <c r="U176" s="8"/>
      <c r="V176" s="3"/>
      <c r="W176" s="9"/>
      <c r="X176" s="3"/>
      <c r="Y176" s="3"/>
      <c r="Z176" s="6"/>
      <c r="AA176" s="3"/>
      <c r="AB176" s="3"/>
      <c r="AC176" s="3"/>
      <c r="AD176" s="3"/>
    </row>
    <row r="177" spans="20:30" hidden="1" x14ac:dyDescent="0.25">
      <c r="T177" s="3"/>
      <c r="U177" s="8"/>
      <c r="V177" s="3"/>
      <c r="W177" s="9"/>
      <c r="X177" s="3"/>
      <c r="Y177" s="3"/>
      <c r="Z177" s="6"/>
      <c r="AA177" s="3"/>
      <c r="AB177" s="3"/>
      <c r="AC177" s="3"/>
      <c r="AD177" s="3"/>
    </row>
    <row r="178" spans="20:30" hidden="1" x14ac:dyDescent="0.25">
      <c r="T178" s="3"/>
      <c r="U178" s="8"/>
      <c r="V178" s="3"/>
      <c r="W178" s="9"/>
      <c r="X178" s="3"/>
      <c r="Y178" s="3"/>
      <c r="Z178" s="6"/>
      <c r="AA178" s="3"/>
      <c r="AB178" s="3"/>
      <c r="AC178" s="3"/>
      <c r="AD178" s="3"/>
    </row>
    <row r="179" spans="20:30" hidden="1" x14ac:dyDescent="0.25">
      <c r="T179" s="3"/>
      <c r="U179" s="8"/>
      <c r="V179" s="3"/>
      <c r="W179" s="9"/>
      <c r="X179" s="3"/>
      <c r="Y179" s="3"/>
      <c r="Z179" s="6"/>
      <c r="AA179" s="3"/>
      <c r="AB179" s="3"/>
      <c r="AC179" s="3"/>
      <c r="AD179" s="3"/>
    </row>
    <row r="180" spans="20:30" hidden="1" x14ac:dyDescent="0.25">
      <c r="T180" s="3"/>
      <c r="U180" s="8"/>
      <c r="V180" s="3"/>
      <c r="W180" s="9"/>
      <c r="X180" s="3"/>
      <c r="Y180" s="3"/>
      <c r="Z180" s="6"/>
      <c r="AA180" s="3"/>
      <c r="AB180" s="3"/>
      <c r="AC180" s="3"/>
      <c r="AD180" s="3"/>
    </row>
    <row r="181" spans="20:30" hidden="1" x14ac:dyDescent="0.25">
      <c r="T181" s="3"/>
      <c r="U181" s="8"/>
      <c r="V181" s="3"/>
      <c r="W181" s="9"/>
      <c r="X181" s="3"/>
      <c r="Y181" s="3"/>
      <c r="Z181" s="6"/>
      <c r="AA181" s="3"/>
      <c r="AB181" s="3"/>
      <c r="AC181" s="3"/>
      <c r="AD181" s="3"/>
    </row>
    <row r="182" spans="20:30" hidden="1" x14ac:dyDescent="0.25">
      <c r="T182" s="3"/>
      <c r="U182" s="8"/>
      <c r="V182" s="3"/>
      <c r="W182" s="9"/>
      <c r="X182" s="3"/>
      <c r="Y182" s="3"/>
      <c r="Z182" s="6"/>
      <c r="AA182" s="3"/>
      <c r="AB182" s="3"/>
      <c r="AC182" s="3"/>
      <c r="AD182" s="3"/>
    </row>
    <row r="183" spans="20:30" hidden="1" x14ac:dyDescent="0.25">
      <c r="T183" s="3"/>
      <c r="U183" s="8"/>
      <c r="V183" s="3"/>
      <c r="W183" s="9"/>
      <c r="X183" s="3"/>
      <c r="Y183" s="3"/>
      <c r="Z183" s="6"/>
      <c r="AA183" s="3"/>
      <c r="AB183" s="3"/>
      <c r="AC183" s="3"/>
      <c r="AD183" s="3"/>
    </row>
    <row r="184" spans="20:30" hidden="1" x14ac:dyDescent="0.25">
      <c r="T184" s="3"/>
      <c r="U184" s="8"/>
      <c r="V184" s="3"/>
      <c r="W184" s="9"/>
      <c r="X184" s="3"/>
      <c r="Y184" s="3"/>
      <c r="Z184" s="6"/>
      <c r="AA184" s="3"/>
      <c r="AB184" s="3"/>
      <c r="AC184" s="3"/>
      <c r="AD184" s="3"/>
    </row>
    <row r="185" spans="20:30" hidden="1" x14ac:dyDescent="0.25">
      <c r="T185" s="3"/>
      <c r="U185" s="8"/>
      <c r="V185" s="3"/>
      <c r="W185" s="9"/>
      <c r="X185" s="3"/>
      <c r="Y185" s="3"/>
      <c r="Z185" s="6"/>
      <c r="AA185" s="3"/>
      <c r="AB185" s="3"/>
      <c r="AC185" s="3"/>
      <c r="AD185" s="3"/>
    </row>
    <row r="186" spans="20:30" hidden="1" x14ac:dyDescent="0.25">
      <c r="T186" s="3"/>
      <c r="U186" s="8"/>
      <c r="V186" s="3"/>
      <c r="W186" s="9"/>
      <c r="X186" s="3"/>
      <c r="Y186" s="3"/>
      <c r="Z186" s="6"/>
      <c r="AA186" s="3"/>
      <c r="AB186" s="3"/>
      <c r="AC186" s="3"/>
      <c r="AD186" s="3"/>
    </row>
    <row r="187" spans="20:30" hidden="1" x14ac:dyDescent="0.25">
      <c r="T187" s="3"/>
      <c r="U187" s="8"/>
      <c r="V187" s="3"/>
      <c r="W187" s="9"/>
      <c r="X187" s="3"/>
      <c r="Y187" s="3"/>
      <c r="Z187" s="6"/>
      <c r="AA187" s="3"/>
      <c r="AB187" s="3"/>
      <c r="AC187" s="3"/>
      <c r="AD187" s="3"/>
    </row>
    <row r="188" spans="20:30" hidden="1" x14ac:dyDescent="0.25">
      <c r="T188" s="3"/>
      <c r="U188" s="8"/>
      <c r="V188" s="3"/>
      <c r="W188" s="9"/>
      <c r="X188" s="3"/>
      <c r="Y188" s="3"/>
      <c r="Z188" s="6"/>
      <c r="AA188" s="3"/>
      <c r="AB188" s="3"/>
      <c r="AC188" s="3"/>
      <c r="AD188" s="3"/>
    </row>
    <row r="189" spans="20:30" hidden="1" x14ac:dyDescent="0.25">
      <c r="T189" s="3"/>
      <c r="U189" s="8"/>
      <c r="V189" s="3"/>
      <c r="W189" s="9"/>
      <c r="X189" s="3"/>
      <c r="Y189" s="3"/>
      <c r="Z189" s="6"/>
      <c r="AA189" s="3"/>
      <c r="AB189" s="3"/>
      <c r="AC189" s="3"/>
      <c r="AD189" s="3"/>
    </row>
    <row r="190" spans="20:30" hidden="1" x14ac:dyDescent="0.25">
      <c r="T190" s="3"/>
      <c r="U190" s="8"/>
      <c r="V190" s="3"/>
      <c r="W190" s="9"/>
      <c r="X190" s="3"/>
      <c r="Y190" s="3"/>
      <c r="Z190" s="6"/>
      <c r="AA190" s="3"/>
      <c r="AB190" s="3"/>
      <c r="AC190" s="3"/>
      <c r="AD190" s="3"/>
    </row>
    <row r="191" spans="20:30" hidden="1" x14ac:dyDescent="0.25">
      <c r="T191" s="3"/>
      <c r="U191" s="8"/>
      <c r="V191" s="3"/>
      <c r="W191" s="9"/>
      <c r="X191" s="3"/>
      <c r="Y191" s="3"/>
      <c r="Z191" s="6"/>
      <c r="AA191" s="3"/>
      <c r="AB191" s="3"/>
      <c r="AC191" s="3"/>
      <c r="AD191" s="3"/>
    </row>
    <row r="192" spans="20:30" hidden="1" x14ac:dyDescent="0.25">
      <c r="T192" s="3"/>
      <c r="U192" s="8"/>
      <c r="V192" s="3"/>
      <c r="W192" s="9"/>
      <c r="X192" s="3"/>
      <c r="Y192" s="3"/>
      <c r="Z192" s="6"/>
      <c r="AA192" s="3"/>
      <c r="AB192" s="3"/>
      <c r="AC192" s="3"/>
      <c r="AD192" s="3"/>
    </row>
    <row r="193" spans="20:30" hidden="1" x14ac:dyDescent="0.25">
      <c r="T193" s="3"/>
      <c r="U193" s="8"/>
      <c r="V193" s="3"/>
      <c r="W193" s="9"/>
      <c r="X193" s="3"/>
      <c r="Y193" s="3"/>
      <c r="Z193" s="6"/>
      <c r="AA193" s="3"/>
      <c r="AB193" s="3"/>
      <c r="AC193" s="3"/>
      <c r="AD193" s="3"/>
    </row>
    <row r="194" spans="20:30" hidden="1" x14ac:dyDescent="0.25">
      <c r="T194" s="3"/>
      <c r="U194" s="8"/>
      <c r="V194" s="3"/>
      <c r="W194" s="9"/>
      <c r="X194" s="3"/>
      <c r="Y194" s="3"/>
      <c r="Z194" s="6"/>
      <c r="AA194" s="3"/>
      <c r="AB194" s="3"/>
      <c r="AC194" s="3"/>
      <c r="AD194" s="3"/>
    </row>
    <row r="195" spans="20:30" hidden="1" x14ac:dyDescent="0.25">
      <c r="T195" s="3"/>
      <c r="U195" s="8"/>
      <c r="V195" s="3"/>
      <c r="W195" s="9"/>
      <c r="X195" s="3"/>
      <c r="Y195" s="3"/>
      <c r="Z195" s="6"/>
      <c r="AA195" s="3"/>
      <c r="AB195" s="3"/>
      <c r="AC195" s="3"/>
      <c r="AD195" s="3"/>
    </row>
    <row r="196" spans="20:30" hidden="1" x14ac:dyDescent="0.25">
      <c r="T196" s="3"/>
      <c r="U196" s="8"/>
      <c r="V196" s="3"/>
      <c r="W196" s="9"/>
      <c r="X196" s="3"/>
      <c r="Y196" s="3"/>
      <c r="Z196" s="6"/>
      <c r="AA196" s="3"/>
      <c r="AB196" s="3"/>
      <c r="AC196" s="3"/>
      <c r="AD196" s="3"/>
    </row>
    <row r="197" spans="20:30" hidden="1" x14ac:dyDescent="0.25">
      <c r="T197" s="3"/>
      <c r="U197" s="8"/>
      <c r="V197" s="3"/>
      <c r="W197" s="9"/>
      <c r="X197" s="3"/>
      <c r="Y197" s="3"/>
      <c r="Z197" s="6"/>
      <c r="AA197" s="3"/>
      <c r="AB197" s="3"/>
      <c r="AC197" s="3"/>
      <c r="AD197" s="3"/>
    </row>
    <row r="198" spans="20:30" hidden="1" x14ac:dyDescent="0.25">
      <c r="T198" s="3"/>
      <c r="U198" s="8"/>
      <c r="V198" s="3"/>
      <c r="W198" s="9"/>
      <c r="X198" s="3"/>
      <c r="Y198" s="3"/>
      <c r="Z198" s="6"/>
      <c r="AA198" s="3"/>
      <c r="AB198" s="3"/>
      <c r="AC198" s="3"/>
      <c r="AD198" s="3"/>
    </row>
    <row r="199" spans="20:30" hidden="1" x14ac:dyDescent="0.25">
      <c r="T199" s="3"/>
      <c r="U199" s="8"/>
      <c r="V199" s="3"/>
      <c r="W199" s="9"/>
      <c r="X199" s="3"/>
      <c r="Y199" s="3"/>
      <c r="Z199" s="6"/>
      <c r="AA199" s="3"/>
      <c r="AB199" s="3"/>
      <c r="AC199" s="3"/>
      <c r="AD199" s="3"/>
    </row>
    <row r="200" spans="20:30" hidden="1" x14ac:dyDescent="0.25">
      <c r="T200" s="3"/>
      <c r="U200" s="8"/>
      <c r="V200" s="3"/>
      <c r="W200" s="9"/>
      <c r="X200" s="3"/>
      <c r="Y200" s="3"/>
      <c r="Z200" s="6"/>
      <c r="AA200" s="3"/>
      <c r="AB200" s="3"/>
      <c r="AC200" s="3"/>
      <c r="AD200" s="3"/>
    </row>
    <row r="201" spans="20:30" hidden="1" x14ac:dyDescent="0.25">
      <c r="T201" s="3"/>
      <c r="U201" s="8"/>
      <c r="V201" s="3"/>
      <c r="W201" s="9"/>
      <c r="X201" s="3"/>
      <c r="Y201" s="3"/>
      <c r="Z201" s="6"/>
      <c r="AA201" s="3"/>
      <c r="AB201" s="3"/>
      <c r="AC201" s="3"/>
      <c r="AD201" s="3"/>
    </row>
    <row r="202" spans="20:30" hidden="1" x14ac:dyDescent="0.25">
      <c r="T202" s="3"/>
      <c r="U202" s="8"/>
      <c r="V202" s="3"/>
      <c r="W202" s="9"/>
      <c r="X202" s="3"/>
      <c r="Y202" s="3"/>
      <c r="Z202" s="6"/>
      <c r="AA202" s="3"/>
      <c r="AB202" s="3"/>
      <c r="AC202" s="3"/>
      <c r="AD202" s="3"/>
    </row>
    <row r="203" spans="20:30" hidden="1" x14ac:dyDescent="0.25">
      <c r="T203" s="3"/>
      <c r="U203" s="8"/>
      <c r="V203" s="3"/>
      <c r="W203" s="9"/>
      <c r="X203" s="3"/>
      <c r="Y203" s="3"/>
      <c r="Z203" s="6"/>
      <c r="AA203" s="3"/>
      <c r="AB203" s="3"/>
      <c r="AC203" s="3"/>
      <c r="AD203" s="3"/>
    </row>
    <row r="204" spans="20:30" hidden="1" x14ac:dyDescent="0.25">
      <c r="T204" s="3"/>
      <c r="U204" s="8"/>
      <c r="V204" s="3"/>
      <c r="W204" s="9"/>
      <c r="X204" s="3"/>
      <c r="Y204" s="3"/>
      <c r="Z204" s="6"/>
      <c r="AA204" s="3"/>
      <c r="AB204" s="3"/>
      <c r="AC204" s="3"/>
      <c r="AD204" s="3"/>
    </row>
    <row r="205" spans="20:30" hidden="1" x14ac:dyDescent="0.25">
      <c r="T205" s="3"/>
      <c r="U205" s="8"/>
      <c r="V205" s="3"/>
      <c r="W205" s="9"/>
      <c r="X205" s="3"/>
      <c r="Y205" s="3"/>
      <c r="Z205" s="6"/>
      <c r="AA205" s="3"/>
      <c r="AB205" s="3"/>
      <c r="AC205" s="3"/>
      <c r="AD205" s="3"/>
    </row>
    <row r="206" spans="20:30" hidden="1" x14ac:dyDescent="0.25">
      <c r="T206" s="3"/>
      <c r="U206" s="8"/>
      <c r="V206" s="3"/>
      <c r="W206" s="9"/>
      <c r="X206" s="3"/>
      <c r="Y206" s="3"/>
      <c r="Z206" s="6"/>
      <c r="AA206" s="3"/>
      <c r="AB206" s="3"/>
      <c r="AC206" s="3"/>
      <c r="AD206" s="3"/>
    </row>
    <row r="207" spans="20:30" hidden="1" x14ac:dyDescent="0.25">
      <c r="T207" s="3"/>
      <c r="U207" s="8"/>
      <c r="V207" s="3"/>
      <c r="W207" s="9"/>
      <c r="X207" s="3"/>
      <c r="Y207" s="3"/>
      <c r="Z207" s="6"/>
      <c r="AA207" s="3"/>
      <c r="AB207" s="3"/>
      <c r="AC207" s="3"/>
      <c r="AD207" s="3"/>
    </row>
    <row r="208" spans="20:30" hidden="1" x14ac:dyDescent="0.25">
      <c r="T208" s="3"/>
      <c r="U208" s="8"/>
      <c r="V208" s="3"/>
      <c r="W208" s="9"/>
      <c r="X208" s="3"/>
      <c r="Y208" s="3"/>
      <c r="Z208" s="6"/>
      <c r="AA208" s="3"/>
      <c r="AB208" s="3"/>
      <c r="AC208" s="3"/>
      <c r="AD208" s="3"/>
    </row>
    <row r="209" spans="20:30" hidden="1" x14ac:dyDescent="0.25">
      <c r="T209" s="3"/>
      <c r="U209" s="8"/>
      <c r="V209" s="3"/>
      <c r="W209" s="9"/>
      <c r="X209" s="3"/>
      <c r="Y209" s="3"/>
      <c r="Z209" s="6"/>
      <c r="AA209" s="3"/>
      <c r="AB209" s="3"/>
      <c r="AC209" s="3"/>
      <c r="AD209" s="3"/>
    </row>
    <row r="210" spans="20:30" hidden="1" x14ac:dyDescent="0.25">
      <c r="T210" s="3"/>
      <c r="U210" s="8"/>
      <c r="V210" s="3"/>
      <c r="W210" s="9"/>
      <c r="X210" s="3"/>
      <c r="Y210" s="3"/>
      <c r="Z210" s="6"/>
      <c r="AA210" s="3"/>
      <c r="AB210" s="3"/>
      <c r="AC210" s="3"/>
      <c r="AD210" s="3"/>
    </row>
    <row r="211" spans="20:30" hidden="1" x14ac:dyDescent="0.25">
      <c r="T211" s="3"/>
      <c r="U211" s="8"/>
      <c r="V211" s="3"/>
      <c r="W211" s="9"/>
      <c r="X211" s="3"/>
      <c r="Y211" s="3"/>
      <c r="Z211" s="6"/>
      <c r="AA211" s="3"/>
      <c r="AB211" s="3"/>
      <c r="AC211" s="3"/>
      <c r="AD211" s="3"/>
    </row>
    <row r="212" spans="20:30" hidden="1" x14ac:dyDescent="0.25">
      <c r="T212" s="3"/>
      <c r="U212" s="8"/>
      <c r="V212" s="3"/>
      <c r="W212" s="9"/>
      <c r="X212" s="3"/>
      <c r="Y212" s="3"/>
      <c r="Z212" s="6"/>
      <c r="AA212" s="3"/>
      <c r="AB212" s="3"/>
      <c r="AC212" s="3"/>
      <c r="AD212" s="3"/>
    </row>
    <row r="213" spans="20:30" hidden="1" x14ac:dyDescent="0.25">
      <c r="T213" s="3"/>
      <c r="U213" s="8"/>
      <c r="V213" s="3"/>
      <c r="W213" s="9"/>
      <c r="X213" s="3"/>
      <c r="Y213" s="3"/>
      <c r="Z213" s="6"/>
      <c r="AA213" s="3"/>
      <c r="AB213" s="3"/>
      <c r="AC213" s="3"/>
      <c r="AD213" s="3"/>
    </row>
    <row r="214" spans="20:30" hidden="1" x14ac:dyDescent="0.25">
      <c r="T214" s="3"/>
      <c r="U214" s="8"/>
      <c r="V214" s="3"/>
      <c r="W214" s="9"/>
      <c r="X214" s="3"/>
      <c r="Y214" s="3"/>
      <c r="Z214" s="6"/>
      <c r="AA214" s="3"/>
      <c r="AB214" s="3"/>
      <c r="AC214" s="3"/>
      <c r="AD214" s="3"/>
    </row>
    <row r="215" spans="20:30" hidden="1" x14ac:dyDescent="0.25">
      <c r="T215" s="3"/>
      <c r="U215" s="8"/>
      <c r="V215" s="3"/>
      <c r="W215" s="9"/>
      <c r="X215" s="3"/>
      <c r="Y215" s="3"/>
      <c r="Z215" s="6"/>
      <c r="AA215" s="3"/>
      <c r="AB215" s="3"/>
      <c r="AC215" s="3"/>
      <c r="AD215" s="3"/>
    </row>
    <row r="216" spans="20:30" hidden="1" x14ac:dyDescent="0.25">
      <c r="T216" s="3"/>
      <c r="U216" s="8"/>
      <c r="V216" s="3"/>
      <c r="W216" s="9"/>
      <c r="X216" s="3"/>
      <c r="Y216" s="3"/>
      <c r="Z216" s="6"/>
      <c r="AA216" s="3"/>
      <c r="AB216" s="3"/>
      <c r="AC216" s="3"/>
      <c r="AD216" s="3"/>
    </row>
    <row r="217" spans="20:30" hidden="1" x14ac:dyDescent="0.25">
      <c r="T217" s="3"/>
      <c r="U217" s="8"/>
      <c r="V217" s="3"/>
      <c r="W217" s="9"/>
      <c r="X217" s="3"/>
      <c r="Y217" s="3"/>
      <c r="Z217" s="6"/>
      <c r="AA217" s="3"/>
      <c r="AB217" s="3"/>
      <c r="AC217" s="3"/>
      <c r="AD217" s="3"/>
    </row>
    <row r="218" spans="20:30" hidden="1" x14ac:dyDescent="0.25">
      <c r="T218" s="3"/>
      <c r="U218" s="8"/>
      <c r="V218" s="3"/>
      <c r="W218" s="9"/>
      <c r="X218" s="3"/>
      <c r="Y218" s="3"/>
      <c r="Z218" s="6"/>
      <c r="AA218" s="3"/>
      <c r="AB218" s="3"/>
      <c r="AC218" s="3"/>
      <c r="AD218" s="3"/>
    </row>
    <row r="219" spans="20:30" hidden="1" x14ac:dyDescent="0.25">
      <c r="T219" s="3"/>
      <c r="U219" s="8"/>
      <c r="V219" s="3"/>
      <c r="W219" s="9"/>
      <c r="X219" s="3"/>
      <c r="Y219" s="3"/>
      <c r="Z219" s="6"/>
      <c r="AA219" s="3"/>
      <c r="AB219" s="3"/>
      <c r="AC219" s="3"/>
      <c r="AD219" s="3"/>
    </row>
    <row r="220" spans="20:30" hidden="1" x14ac:dyDescent="0.25">
      <c r="T220" s="3"/>
      <c r="U220" s="8"/>
      <c r="V220" s="3"/>
      <c r="W220" s="9"/>
      <c r="X220" s="3"/>
      <c r="Y220" s="3"/>
      <c r="Z220" s="6"/>
      <c r="AA220" s="3"/>
      <c r="AB220" s="3"/>
      <c r="AC220" s="3"/>
      <c r="AD220" s="3"/>
    </row>
    <row r="221" spans="20:30" hidden="1" x14ac:dyDescent="0.25">
      <c r="T221" s="3"/>
      <c r="U221" s="8"/>
      <c r="V221" s="3"/>
      <c r="W221" s="9"/>
      <c r="X221" s="3"/>
      <c r="Y221" s="3"/>
      <c r="Z221" s="6"/>
      <c r="AA221" s="3"/>
      <c r="AB221" s="3"/>
      <c r="AC221" s="3"/>
      <c r="AD221" s="3"/>
    </row>
    <row r="222" spans="20:30" hidden="1" x14ac:dyDescent="0.25">
      <c r="T222" s="3"/>
      <c r="U222" s="8"/>
      <c r="V222" s="3"/>
      <c r="W222" s="9"/>
      <c r="X222" s="3"/>
      <c r="Y222" s="3"/>
      <c r="Z222" s="6"/>
      <c r="AA222" s="3"/>
      <c r="AB222" s="3"/>
      <c r="AC222" s="3"/>
      <c r="AD222" s="3"/>
    </row>
    <row r="223" spans="20:30" hidden="1" x14ac:dyDescent="0.25">
      <c r="T223" s="3"/>
      <c r="U223" s="8"/>
      <c r="V223" s="3"/>
      <c r="W223" s="9"/>
      <c r="X223" s="3"/>
      <c r="Y223" s="3"/>
      <c r="Z223" s="6"/>
      <c r="AA223" s="3"/>
      <c r="AB223" s="3"/>
      <c r="AC223" s="3"/>
      <c r="AD223" s="3"/>
    </row>
    <row r="224" spans="20:30" hidden="1" x14ac:dyDescent="0.25">
      <c r="T224" s="3"/>
      <c r="U224" s="8"/>
      <c r="V224" s="3"/>
      <c r="W224" s="9"/>
      <c r="X224" s="3"/>
      <c r="Y224" s="3"/>
      <c r="Z224" s="6"/>
      <c r="AA224" s="3"/>
      <c r="AB224" s="3"/>
      <c r="AC224" s="3"/>
      <c r="AD224" s="3"/>
    </row>
    <row r="225" spans="20:30" hidden="1" x14ac:dyDescent="0.25">
      <c r="T225" s="3"/>
      <c r="U225" s="8"/>
      <c r="V225" s="3"/>
      <c r="W225" s="9"/>
      <c r="X225" s="3"/>
      <c r="Y225" s="3"/>
      <c r="Z225" s="6"/>
      <c r="AA225" s="3"/>
      <c r="AB225" s="3"/>
      <c r="AC225" s="3"/>
      <c r="AD225" s="3"/>
    </row>
    <row r="226" spans="20:30" hidden="1" x14ac:dyDescent="0.25">
      <c r="T226" s="3"/>
      <c r="U226" s="8"/>
      <c r="V226" s="3"/>
      <c r="W226" s="9"/>
      <c r="X226" s="3"/>
      <c r="Y226" s="3"/>
      <c r="Z226" s="6"/>
      <c r="AA226" s="3"/>
      <c r="AB226" s="3"/>
      <c r="AC226" s="3"/>
      <c r="AD226" s="3"/>
    </row>
    <row r="227" spans="20:30" hidden="1" x14ac:dyDescent="0.25">
      <c r="T227" s="3"/>
      <c r="U227" s="8"/>
      <c r="V227" s="3"/>
      <c r="W227" s="9"/>
      <c r="X227" s="3"/>
      <c r="Y227" s="3"/>
      <c r="Z227" s="6"/>
      <c r="AA227" s="3"/>
      <c r="AB227" s="3"/>
      <c r="AC227" s="3"/>
      <c r="AD227" s="3"/>
    </row>
    <row r="228" spans="20:30" hidden="1" x14ac:dyDescent="0.25">
      <c r="T228" s="3"/>
      <c r="U228" s="8"/>
      <c r="V228" s="3"/>
      <c r="W228" s="9"/>
      <c r="X228" s="3"/>
      <c r="Y228" s="3"/>
      <c r="Z228" s="6"/>
      <c r="AA228" s="3"/>
      <c r="AB228" s="3"/>
      <c r="AC228" s="3"/>
      <c r="AD228" s="3"/>
    </row>
    <row r="229" spans="20:30" hidden="1" x14ac:dyDescent="0.25">
      <c r="T229" s="3"/>
      <c r="U229" s="8"/>
      <c r="V229" s="3"/>
      <c r="W229" s="9"/>
      <c r="X229" s="3"/>
      <c r="Y229" s="3"/>
      <c r="Z229" s="6"/>
      <c r="AA229" s="3"/>
      <c r="AB229" s="3"/>
      <c r="AC229" s="3"/>
      <c r="AD229" s="3"/>
    </row>
    <row r="230" spans="20:30" hidden="1" x14ac:dyDescent="0.25">
      <c r="T230" s="3"/>
      <c r="U230" s="8"/>
      <c r="V230" s="3"/>
      <c r="W230" s="9"/>
      <c r="X230" s="3"/>
      <c r="Y230" s="3"/>
      <c r="Z230" s="6"/>
      <c r="AA230" s="3"/>
      <c r="AB230" s="3"/>
      <c r="AC230" s="3"/>
      <c r="AD230" s="3"/>
    </row>
    <row r="231" spans="20:30" hidden="1" x14ac:dyDescent="0.25">
      <c r="T231" s="3"/>
      <c r="U231" s="8"/>
      <c r="V231" s="3"/>
      <c r="W231" s="9"/>
      <c r="X231" s="3"/>
      <c r="Y231" s="3"/>
      <c r="Z231" s="6"/>
      <c r="AA231" s="3"/>
      <c r="AB231" s="3"/>
      <c r="AC231" s="3"/>
      <c r="AD231" s="3"/>
    </row>
    <row r="232" spans="20:30" hidden="1" x14ac:dyDescent="0.25">
      <c r="T232" s="3"/>
      <c r="U232" s="8"/>
      <c r="V232" s="3"/>
      <c r="W232" s="9"/>
      <c r="X232" s="3"/>
      <c r="Y232" s="3"/>
      <c r="Z232" s="6"/>
      <c r="AA232" s="3"/>
      <c r="AB232" s="3"/>
      <c r="AC232" s="3"/>
      <c r="AD232" s="3"/>
    </row>
    <row r="233" spans="20:30" hidden="1" x14ac:dyDescent="0.25">
      <c r="T233" s="3"/>
      <c r="U233" s="8"/>
      <c r="V233" s="3"/>
      <c r="W233" s="9"/>
      <c r="X233" s="3"/>
      <c r="Y233" s="3"/>
      <c r="Z233" s="6"/>
      <c r="AA233" s="3"/>
      <c r="AB233" s="3"/>
      <c r="AC233" s="3"/>
      <c r="AD233" s="3"/>
    </row>
    <row r="234" spans="20:30" hidden="1" x14ac:dyDescent="0.25">
      <c r="T234" s="3"/>
      <c r="U234" s="8"/>
      <c r="V234" s="3"/>
      <c r="W234" s="9"/>
      <c r="X234" s="3"/>
      <c r="Y234" s="3"/>
      <c r="Z234" s="6"/>
      <c r="AA234" s="3"/>
      <c r="AB234" s="3"/>
      <c r="AC234" s="3"/>
      <c r="AD234" s="3"/>
    </row>
    <row r="235" spans="20:30" hidden="1" x14ac:dyDescent="0.25">
      <c r="T235" s="3"/>
      <c r="U235" s="8"/>
      <c r="V235" s="3"/>
      <c r="W235" s="9"/>
      <c r="X235" s="3"/>
      <c r="Y235" s="3"/>
      <c r="Z235" s="6"/>
      <c r="AA235" s="3"/>
      <c r="AB235" s="3"/>
      <c r="AC235" s="3"/>
      <c r="AD235" s="3"/>
    </row>
    <row r="236" spans="20:30" hidden="1" x14ac:dyDescent="0.25">
      <c r="T236" s="3"/>
      <c r="U236" s="8"/>
      <c r="V236" s="3"/>
      <c r="W236" s="9"/>
      <c r="X236" s="3"/>
      <c r="Y236" s="3"/>
      <c r="Z236" s="6"/>
      <c r="AA236" s="3"/>
      <c r="AB236" s="3"/>
      <c r="AC236" s="3"/>
      <c r="AD236" s="3"/>
    </row>
    <row r="237" spans="20:30" hidden="1" x14ac:dyDescent="0.25">
      <c r="T237" s="3"/>
      <c r="U237" s="8"/>
      <c r="V237" s="3"/>
      <c r="W237" s="9"/>
      <c r="X237" s="3"/>
      <c r="Y237" s="3"/>
      <c r="Z237" s="6"/>
      <c r="AA237" s="3"/>
      <c r="AB237" s="3"/>
      <c r="AC237" s="3"/>
      <c r="AD237" s="3"/>
    </row>
    <row r="238" spans="20:30" hidden="1" x14ac:dyDescent="0.25">
      <c r="T238" s="3"/>
      <c r="U238" s="8"/>
      <c r="V238" s="3"/>
      <c r="W238" s="9"/>
      <c r="X238" s="3"/>
      <c r="Y238" s="3"/>
      <c r="Z238" s="6"/>
      <c r="AA238" s="3"/>
      <c r="AB238" s="3"/>
      <c r="AC238" s="3"/>
      <c r="AD238" s="3"/>
    </row>
    <row r="239" spans="20:30" hidden="1" x14ac:dyDescent="0.25">
      <c r="T239" s="3"/>
      <c r="U239" s="8"/>
      <c r="V239" s="3"/>
      <c r="W239" s="9"/>
      <c r="X239" s="3"/>
      <c r="Y239" s="3"/>
      <c r="Z239" s="6"/>
      <c r="AA239" s="3"/>
      <c r="AB239" s="3"/>
      <c r="AC239" s="3"/>
      <c r="AD239" s="3"/>
    </row>
    <row r="240" spans="20:30" hidden="1" x14ac:dyDescent="0.25">
      <c r="T240" s="3"/>
      <c r="U240" s="8"/>
      <c r="V240" s="3"/>
      <c r="W240" s="9"/>
      <c r="X240" s="3"/>
      <c r="Y240" s="3"/>
      <c r="Z240" s="6"/>
      <c r="AA240" s="3"/>
      <c r="AB240" s="3"/>
      <c r="AC240" s="3"/>
      <c r="AD240" s="3"/>
    </row>
    <row r="241" spans="20:30" hidden="1" x14ac:dyDescent="0.25">
      <c r="T241" s="3"/>
      <c r="U241" s="8"/>
      <c r="V241" s="3"/>
      <c r="W241" s="9"/>
      <c r="X241" s="3"/>
      <c r="Y241" s="3"/>
      <c r="Z241" s="6"/>
      <c r="AA241" s="3"/>
      <c r="AB241" s="3"/>
      <c r="AC241" s="3"/>
      <c r="AD241" s="3"/>
    </row>
    <row r="242" spans="20:30" hidden="1" x14ac:dyDescent="0.25">
      <c r="T242" s="3"/>
      <c r="U242" s="8"/>
      <c r="V242" s="3"/>
      <c r="W242" s="9"/>
      <c r="X242" s="3"/>
      <c r="Y242" s="3"/>
      <c r="Z242" s="6"/>
      <c r="AA242" s="3"/>
      <c r="AB242" s="3"/>
      <c r="AC242" s="3"/>
      <c r="AD242" s="3"/>
    </row>
    <row r="243" spans="20:30" hidden="1" x14ac:dyDescent="0.25">
      <c r="T243" s="3"/>
      <c r="U243" s="8"/>
      <c r="V243" s="3"/>
      <c r="W243" s="9"/>
      <c r="X243" s="3"/>
      <c r="Y243" s="3"/>
      <c r="Z243" s="6"/>
      <c r="AA243" s="3"/>
      <c r="AB243" s="3"/>
      <c r="AC243" s="3"/>
      <c r="AD243" s="3"/>
    </row>
    <row r="244" spans="20:30" hidden="1" x14ac:dyDescent="0.25">
      <c r="T244" s="3"/>
      <c r="U244" s="8"/>
      <c r="V244" s="3"/>
      <c r="W244" s="9"/>
      <c r="X244" s="3"/>
      <c r="Y244" s="3"/>
      <c r="Z244" s="6"/>
      <c r="AA244" s="3"/>
      <c r="AB244" s="3"/>
      <c r="AC244" s="3"/>
      <c r="AD244" s="3"/>
    </row>
    <row r="245" spans="20:30" hidden="1" x14ac:dyDescent="0.25">
      <c r="T245" s="3"/>
      <c r="U245" s="8"/>
      <c r="V245" s="3"/>
      <c r="W245" s="9"/>
      <c r="X245" s="3"/>
      <c r="Y245" s="3"/>
      <c r="Z245" s="6"/>
      <c r="AA245" s="3"/>
      <c r="AB245" s="3"/>
      <c r="AC245" s="3"/>
      <c r="AD245" s="3"/>
    </row>
    <row r="246" spans="20:30" hidden="1" x14ac:dyDescent="0.25">
      <c r="T246" s="3"/>
      <c r="U246" s="8"/>
      <c r="V246" s="3"/>
      <c r="W246" s="9"/>
      <c r="X246" s="3"/>
      <c r="Y246" s="3"/>
      <c r="Z246" s="6"/>
      <c r="AA246" s="3"/>
      <c r="AB246" s="3"/>
      <c r="AC246" s="3"/>
      <c r="AD246" s="3"/>
    </row>
    <row r="247" spans="20:30" hidden="1" x14ac:dyDescent="0.25">
      <c r="T247" s="3"/>
      <c r="U247" s="8"/>
      <c r="V247" s="3"/>
      <c r="W247" s="9"/>
      <c r="X247" s="3"/>
      <c r="Y247" s="3"/>
      <c r="Z247" s="6"/>
      <c r="AA247" s="3"/>
      <c r="AB247" s="3"/>
      <c r="AC247" s="3"/>
      <c r="AD247" s="3"/>
    </row>
    <row r="248" spans="20:30" hidden="1" x14ac:dyDescent="0.25">
      <c r="T248" s="3"/>
      <c r="U248" s="8"/>
      <c r="V248" s="3"/>
      <c r="W248" s="9"/>
      <c r="X248" s="3"/>
      <c r="Y248" s="3"/>
      <c r="Z248" s="6"/>
      <c r="AA248" s="3"/>
      <c r="AB248" s="3"/>
      <c r="AC248" s="3"/>
      <c r="AD248" s="3"/>
    </row>
    <row r="249" spans="20:30" hidden="1" x14ac:dyDescent="0.25">
      <c r="T249" s="3"/>
      <c r="U249" s="8"/>
      <c r="V249" s="3"/>
      <c r="W249" s="9"/>
      <c r="X249" s="3"/>
      <c r="Y249" s="3"/>
      <c r="Z249" s="6"/>
      <c r="AA249" s="3"/>
      <c r="AB249" s="3"/>
      <c r="AC249" s="3"/>
      <c r="AD249" s="3"/>
    </row>
    <row r="250" spans="20:30" hidden="1" x14ac:dyDescent="0.25">
      <c r="T250" s="3"/>
      <c r="U250" s="8"/>
      <c r="V250" s="3"/>
      <c r="W250" s="9"/>
      <c r="X250" s="3"/>
      <c r="Y250" s="3"/>
      <c r="Z250" s="6"/>
      <c r="AA250" s="3"/>
      <c r="AB250" s="3"/>
      <c r="AC250" s="3"/>
      <c r="AD250" s="3"/>
    </row>
    <row r="251" spans="20:30" hidden="1" x14ac:dyDescent="0.25">
      <c r="T251" s="3"/>
      <c r="U251" s="8"/>
      <c r="V251" s="3"/>
      <c r="W251" s="9"/>
      <c r="X251" s="3"/>
      <c r="Y251" s="3"/>
      <c r="Z251" s="6"/>
      <c r="AA251" s="3"/>
      <c r="AB251" s="3"/>
      <c r="AC251" s="3"/>
      <c r="AD251" s="3"/>
    </row>
    <row r="252" spans="20:30" hidden="1" x14ac:dyDescent="0.25">
      <c r="T252" s="3"/>
      <c r="U252" s="8"/>
      <c r="V252" s="3"/>
      <c r="W252" s="9"/>
      <c r="X252" s="3"/>
      <c r="Y252" s="3"/>
      <c r="Z252" s="6"/>
      <c r="AA252" s="3"/>
      <c r="AB252" s="3"/>
      <c r="AC252" s="3"/>
      <c r="AD252" s="3"/>
    </row>
    <row r="253" spans="20:30" hidden="1" x14ac:dyDescent="0.25">
      <c r="T253" s="3"/>
      <c r="U253" s="8"/>
      <c r="V253" s="3"/>
      <c r="W253" s="9"/>
      <c r="X253" s="3"/>
      <c r="Y253" s="3"/>
      <c r="Z253" s="6"/>
      <c r="AA253" s="3"/>
      <c r="AB253" s="3"/>
      <c r="AC253" s="3"/>
      <c r="AD253" s="3"/>
    </row>
    <row r="254" spans="20:30" hidden="1" x14ac:dyDescent="0.25">
      <c r="T254" s="3"/>
      <c r="U254" s="8"/>
      <c r="V254" s="3"/>
      <c r="W254" s="9"/>
      <c r="X254" s="3"/>
      <c r="Y254" s="3"/>
      <c r="Z254" s="6"/>
      <c r="AA254" s="3"/>
      <c r="AB254" s="3"/>
      <c r="AC254" s="3"/>
      <c r="AD254" s="3"/>
    </row>
    <row r="255" spans="20:30" hidden="1" x14ac:dyDescent="0.25">
      <c r="T255" s="3"/>
      <c r="U255" s="8"/>
      <c r="V255" s="3"/>
      <c r="W255" s="9"/>
      <c r="X255" s="3"/>
      <c r="Y255" s="3"/>
      <c r="Z255" s="6"/>
      <c r="AA255" s="3"/>
      <c r="AB255" s="3"/>
      <c r="AC255" s="3"/>
      <c r="AD255" s="3"/>
    </row>
    <row r="256" spans="20:30" hidden="1" x14ac:dyDescent="0.25">
      <c r="T256" s="3"/>
      <c r="U256" s="8"/>
      <c r="V256" s="3"/>
      <c r="W256" s="9"/>
      <c r="X256" s="3"/>
      <c r="Y256" s="3"/>
      <c r="Z256" s="6"/>
      <c r="AA256" s="3"/>
      <c r="AB256" s="3"/>
      <c r="AC256" s="3"/>
      <c r="AD256" s="3"/>
    </row>
    <row r="257" spans="20:30" hidden="1" x14ac:dyDescent="0.25">
      <c r="T257" s="3"/>
      <c r="U257" s="8"/>
      <c r="V257" s="3"/>
      <c r="W257" s="9"/>
      <c r="X257" s="3"/>
      <c r="Y257" s="3"/>
      <c r="Z257" s="6"/>
      <c r="AA257" s="3"/>
      <c r="AB257" s="3"/>
      <c r="AC257" s="3"/>
      <c r="AD257" s="3"/>
    </row>
    <row r="258" spans="20:30" hidden="1" x14ac:dyDescent="0.25">
      <c r="T258" s="3"/>
      <c r="U258" s="8"/>
      <c r="V258" s="3"/>
      <c r="W258" s="9"/>
      <c r="X258" s="3"/>
      <c r="Y258" s="3"/>
      <c r="Z258" s="6"/>
      <c r="AA258" s="3"/>
      <c r="AB258" s="3"/>
      <c r="AC258" s="3"/>
      <c r="AD258" s="3"/>
    </row>
    <row r="259" spans="20:30" hidden="1" x14ac:dyDescent="0.25">
      <c r="T259" s="3"/>
      <c r="U259" s="8"/>
      <c r="V259" s="3"/>
      <c r="W259" s="9"/>
      <c r="X259" s="3"/>
      <c r="Y259" s="3"/>
      <c r="Z259" s="6"/>
      <c r="AA259" s="3"/>
      <c r="AB259" s="3"/>
      <c r="AC259" s="3"/>
      <c r="AD259" s="3"/>
    </row>
    <row r="260" spans="20:30" hidden="1" x14ac:dyDescent="0.25">
      <c r="T260" s="3"/>
      <c r="U260" s="8"/>
      <c r="V260" s="3"/>
      <c r="W260" s="9"/>
      <c r="X260" s="3"/>
      <c r="Y260" s="3"/>
      <c r="Z260" s="6"/>
      <c r="AA260" s="3"/>
      <c r="AB260" s="3"/>
      <c r="AC260" s="3"/>
      <c r="AD260" s="3"/>
    </row>
    <row r="261" spans="20:30" hidden="1" x14ac:dyDescent="0.25">
      <c r="T261" s="3"/>
      <c r="U261" s="8"/>
      <c r="V261" s="3"/>
      <c r="W261" s="9"/>
      <c r="X261" s="3"/>
      <c r="Y261" s="3"/>
      <c r="Z261" s="6"/>
      <c r="AA261" s="3"/>
      <c r="AB261" s="3"/>
      <c r="AC261" s="3"/>
      <c r="AD261" s="3"/>
    </row>
    <row r="262" spans="20:30" hidden="1" x14ac:dyDescent="0.25">
      <c r="T262" s="3"/>
      <c r="U262" s="8"/>
      <c r="V262" s="3"/>
      <c r="W262" s="9"/>
      <c r="X262" s="3"/>
      <c r="Y262" s="3"/>
      <c r="Z262" s="6"/>
      <c r="AA262" s="3"/>
      <c r="AB262" s="3"/>
      <c r="AC262" s="3"/>
      <c r="AD262" s="3"/>
    </row>
    <row r="263" spans="20:30" hidden="1" x14ac:dyDescent="0.25">
      <c r="T263" s="3"/>
      <c r="U263" s="8"/>
      <c r="V263" s="3"/>
      <c r="W263" s="9"/>
      <c r="X263" s="3"/>
      <c r="Y263" s="3"/>
      <c r="Z263" s="6"/>
      <c r="AA263" s="3"/>
      <c r="AB263" s="3"/>
      <c r="AC263" s="3"/>
      <c r="AD263" s="3"/>
    </row>
    <row r="264" spans="20:30" hidden="1" x14ac:dyDescent="0.25">
      <c r="T264" s="3"/>
      <c r="U264" s="8"/>
      <c r="V264" s="3"/>
      <c r="W264" s="9"/>
      <c r="X264" s="3"/>
      <c r="Y264" s="3"/>
      <c r="Z264" s="6"/>
      <c r="AA264" s="3"/>
      <c r="AB264" s="3"/>
      <c r="AC264" s="3"/>
      <c r="AD264" s="3"/>
    </row>
    <row r="265" spans="20:30" hidden="1" x14ac:dyDescent="0.25">
      <c r="T265" s="3"/>
      <c r="U265" s="8"/>
      <c r="V265" s="3"/>
      <c r="W265" s="9"/>
      <c r="X265" s="3"/>
      <c r="Y265" s="3"/>
      <c r="Z265" s="6"/>
      <c r="AA265" s="3"/>
      <c r="AB265" s="3"/>
      <c r="AC265" s="3"/>
      <c r="AD265" s="3"/>
    </row>
    <row r="266" spans="20:30" hidden="1" x14ac:dyDescent="0.25">
      <c r="T266" s="3"/>
      <c r="U266" s="8"/>
      <c r="V266" s="3"/>
      <c r="W266" s="9"/>
      <c r="X266" s="3"/>
      <c r="Y266" s="3"/>
      <c r="Z266" s="6"/>
      <c r="AA266" s="3"/>
      <c r="AB266" s="3"/>
      <c r="AC266" s="3"/>
      <c r="AD266" s="3"/>
    </row>
    <row r="267" spans="20:30" hidden="1" x14ac:dyDescent="0.25">
      <c r="T267" s="3"/>
      <c r="U267" s="8"/>
      <c r="V267" s="3"/>
      <c r="W267" s="9"/>
      <c r="X267" s="3"/>
      <c r="Y267" s="3"/>
      <c r="Z267" s="6"/>
      <c r="AA267" s="3"/>
      <c r="AB267" s="3"/>
      <c r="AC267" s="3"/>
      <c r="AD267" s="3"/>
    </row>
    <row r="268" spans="20:30" hidden="1" x14ac:dyDescent="0.25">
      <c r="T268" s="3"/>
      <c r="U268" s="8"/>
      <c r="V268" s="3"/>
      <c r="W268" s="9"/>
      <c r="X268" s="3"/>
      <c r="Y268" s="3"/>
      <c r="Z268" s="6"/>
      <c r="AA268" s="3"/>
      <c r="AB268" s="3"/>
      <c r="AC268" s="3"/>
      <c r="AD268" s="3"/>
    </row>
    <row r="269" spans="20:30" hidden="1" x14ac:dyDescent="0.25">
      <c r="T269" s="3"/>
      <c r="U269" s="8"/>
      <c r="V269" s="3"/>
      <c r="W269" s="9"/>
      <c r="X269" s="3"/>
      <c r="Y269" s="3"/>
      <c r="Z269" s="6"/>
      <c r="AA269" s="3"/>
      <c r="AB269" s="3"/>
      <c r="AC269" s="3"/>
      <c r="AD269" s="3"/>
    </row>
    <row r="270" spans="20:30" hidden="1" x14ac:dyDescent="0.25">
      <c r="T270" s="3"/>
      <c r="U270" s="8"/>
      <c r="V270" s="3"/>
      <c r="W270" s="9"/>
      <c r="X270" s="3"/>
      <c r="Y270" s="3"/>
      <c r="Z270" s="6"/>
      <c r="AA270" s="3"/>
      <c r="AB270" s="3"/>
      <c r="AC270" s="3"/>
      <c r="AD270" s="3"/>
    </row>
    <row r="271" spans="20:30" hidden="1" x14ac:dyDescent="0.25">
      <c r="T271" s="3"/>
      <c r="U271" s="8"/>
      <c r="V271" s="3"/>
      <c r="W271" s="9"/>
      <c r="X271" s="3"/>
      <c r="Y271" s="3"/>
      <c r="Z271" s="6"/>
      <c r="AA271" s="3"/>
      <c r="AB271" s="3"/>
      <c r="AC271" s="3"/>
      <c r="AD271" s="3"/>
    </row>
    <row r="272" spans="20:30" hidden="1" x14ac:dyDescent="0.25">
      <c r="T272" s="3"/>
      <c r="U272" s="8"/>
      <c r="V272" s="3"/>
      <c r="W272" s="9"/>
      <c r="X272" s="3"/>
      <c r="Y272" s="3"/>
      <c r="Z272" s="6"/>
      <c r="AA272" s="3"/>
      <c r="AB272" s="3"/>
      <c r="AC272" s="3"/>
      <c r="AD272" s="3"/>
    </row>
    <row r="273" spans="20:30" hidden="1" x14ac:dyDescent="0.25">
      <c r="T273" s="3"/>
      <c r="U273" s="8"/>
      <c r="V273" s="3"/>
      <c r="W273" s="9"/>
      <c r="X273" s="3"/>
      <c r="Y273" s="3"/>
      <c r="Z273" s="6"/>
      <c r="AA273" s="3"/>
      <c r="AB273" s="3"/>
      <c r="AC273" s="3"/>
      <c r="AD273" s="3"/>
    </row>
    <row r="274" spans="20:30" hidden="1" x14ac:dyDescent="0.25">
      <c r="T274" s="3"/>
      <c r="U274" s="8"/>
      <c r="V274" s="3"/>
      <c r="W274" s="9"/>
      <c r="X274" s="3"/>
      <c r="Y274" s="3"/>
      <c r="Z274" s="6"/>
      <c r="AA274" s="3"/>
      <c r="AB274" s="3"/>
      <c r="AC274" s="3"/>
      <c r="AD274" s="3"/>
    </row>
    <row r="275" spans="20:30" hidden="1" x14ac:dyDescent="0.25">
      <c r="T275" s="3"/>
      <c r="U275" s="8"/>
      <c r="V275" s="3"/>
      <c r="W275" s="9"/>
      <c r="X275" s="3"/>
      <c r="Y275" s="3"/>
      <c r="Z275" s="6"/>
      <c r="AA275" s="3"/>
      <c r="AB275" s="3"/>
      <c r="AC275" s="3"/>
      <c r="AD275" s="3"/>
    </row>
    <row r="276" spans="20:30" hidden="1" x14ac:dyDescent="0.25">
      <c r="T276" s="3"/>
      <c r="U276" s="8"/>
      <c r="V276" s="3"/>
      <c r="W276" s="9"/>
      <c r="X276" s="3"/>
      <c r="Y276" s="3"/>
      <c r="Z276" s="6"/>
      <c r="AA276" s="3"/>
      <c r="AB276" s="3"/>
      <c r="AC276" s="3"/>
      <c r="AD276" s="3"/>
    </row>
    <row r="277" spans="20:30" hidden="1" x14ac:dyDescent="0.25">
      <c r="T277" s="3"/>
      <c r="U277" s="8"/>
      <c r="V277" s="3"/>
      <c r="W277" s="9"/>
      <c r="X277" s="3"/>
      <c r="Y277" s="3"/>
      <c r="Z277" s="6"/>
      <c r="AA277" s="3"/>
      <c r="AB277" s="3"/>
      <c r="AC277" s="3"/>
      <c r="AD277" s="3"/>
    </row>
    <row r="278" spans="20:30" hidden="1" x14ac:dyDescent="0.25">
      <c r="T278" s="3"/>
      <c r="U278" s="8"/>
      <c r="V278" s="3"/>
      <c r="W278" s="9"/>
      <c r="X278" s="3"/>
      <c r="Y278" s="3"/>
      <c r="Z278" s="6"/>
      <c r="AA278" s="3"/>
      <c r="AB278" s="3"/>
      <c r="AC278" s="3"/>
      <c r="AD278" s="3"/>
    </row>
    <row r="279" spans="20:30" hidden="1" x14ac:dyDescent="0.25">
      <c r="T279" s="3"/>
      <c r="U279" s="8"/>
      <c r="V279" s="3"/>
      <c r="W279" s="9"/>
      <c r="X279" s="3"/>
      <c r="Y279" s="3"/>
      <c r="Z279" s="6"/>
      <c r="AA279" s="3"/>
      <c r="AB279" s="3"/>
      <c r="AC279" s="3"/>
      <c r="AD279" s="3"/>
    </row>
    <row r="280" spans="20:30" hidden="1" x14ac:dyDescent="0.25">
      <c r="T280" s="3"/>
      <c r="U280" s="8"/>
      <c r="V280" s="3"/>
      <c r="W280" s="9"/>
      <c r="X280" s="3"/>
      <c r="Y280" s="3"/>
      <c r="Z280" s="6"/>
      <c r="AA280" s="3"/>
      <c r="AB280" s="3"/>
      <c r="AC280" s="3"/>
      <c r="AD280" s="3"/>
    </row>
    <row r="281" spans="20:30" hidden="1" x14ac:dyDescent="0.25">
      <c r="T281" s="3"/>
      <c r="U281" s="8"/>
      <c r="V281" s="3"/>
      <c r="W281" s="9"/>
      <c r="X281" s="3"/>
      <c r="Y281" s="3"/>
      <c r="Z281" s="6"/>
      <c r="AA281" s="3"/>
      <c r="AB281" s="3"/>
      <c r="AC281" s="3"/>
      <c r="AD281" s="3"/>
    </row>
    <row r="282" spans="20:30" hidden="1" x14ac:dyDescent="0.25">
      <c r="T282" s="3"/>
      <c r="U282" s="8"/>
      <c r="V282" s="3"/>
      <c r="W282" s="9"/>
      <c r="X282" s="3"/>
      <c r="Y282" s="3"/>
      <c r="Z282" s="6"/>
      <c r="AA282" s="3"/>
      <c r="AB282" s="3"/>
      <c r="AC282" s="3"/>
      <c r="AD282" s="3"/>
    </row>
    <row r="283" spans="20:30" hidden="1" x14ac:dyDescent="0.25">
      <c r="T283" s="3"/>
      <c r="U283" s="8"/>
      <c r="V283" s="3"/>
      <c r="W283" s="9"/>
      <c r="X283" s="3"/>
      <c r="Y283" s="3"/>
      <c r="Z283" s="6"/>
      <c r="AA283" s="3"/>
      <c r="AB283" s="3"/>
      <c r="AC283" s="3"/>
      <c r="AD283" s="3"/>
    </row>
    <row r="284" spans="20:30" hidden="1" x14ac:dyDescent="0.25">
      <c r="T284" s="3"/>
      <c r="U284" s="8"/>
      <c r="V284" s="3"/>
      <c r="W284" s="9"/>
      <c r="X284" s="3"/>
      <c r="Y284" s="3"/>
      <c r="Z284" s="6"/>
      <c r="AA284" s="3"/>
      <c r="AB284" s="3"/>
      <c r="AC284" s="3"/>
      <c r="AD284" s="3"/>
    </row>
    <row r="285" spans="20:30" hidden="1" x14ac:dyDescent="0.25">
      <c r="T285" s="3"/>
      <c r="U285" s="8"/>
      <c r="V285" s="3"/>
      <c r="W285" s="9"/>
      <c r="X285" s="3"/>
      <c r="Y285" s="3"/>
      <c r="Z285" s="6"/>
      <c r="AA285" s="3"/>
      <c r="AB285" s="3"/>
      <c r="AC285" s="3"/>
      <c r="AD285" s="3"/>
    </row>
    <row r="286" spans="20:30" hidden="1" x14ac:dyDescent="0.25">
      <c r="T286" s="3"/>
      <c r="U286" s="8"/>
      <c r="V286" s="3"/>
      <c r="W286" s="9"/>
      <c r="X286" s="3"/>
      <c r="Y286" s="3"/>
      <c r="Z286" s="6"/>
      <c r="AA286" s="3"/>
      <c r="AB286" s="3"/>
      <c r="AC286" s="3"/>
      <c r="AD286" s="3"/>
    </row>
    <row r="287" spans="20:30" hidden="1" x14ac:dyDescent="0.25">
      <c r="T287" s="3"/>
      <c r="U287" s="8"/>
      <c r="V287" s="3"/>
      <c r="W287" s="9"/>
      <c r="X287" s="3"/>
      <c r="Y287" s="3"/>
      <c r="Z287" s="6"/>
      <c r="AA287" s="3"/>
      <c r="AB287" s="3"/>
      <c r="AC287" s="3"/>
      <c r="AD287" s="3"/>
    </row>
    <row r="288" spans="20:30" hidden="1" x14ac:dyDescent="0.25">
      <c r="T288" s="3"/>
      <c r="U288" s="8"/>
      <c r="V288" s="3"/>
      <c r="W288" s="9"/>
      <c r="X288" s="3"/>
      <c r="Y288" s="3"/>
      <c r="Z288" s="6"/>
      <c r="AA288" s="3"/>
      <c r="AB288" s="3"/>
      <c r="AC288" s="3"/>
      <c r="AD288" s="3"/>
    </row>
    <row r="289" spans="20:30" hidden="1" x14ac:dyDescent="0.25">
      <c r="T289" s="3"/>
      <c r="U289" s="8"/>
      <c r="V289" s="3"/>
      <c r="W289" s="9"/>
      <c r="X289" s="3"/>
      <c r="Y289" s="3"/>
      <c r="Z289" s="6"/>
      <c r="AA289" s="3"/>
      <c r="AB289" s="3"/>
      <c r="AC289" s="3"/>
      <c r="AD289" s="3"/>
    </row>
    <row r="290" spans="20:30" hidden="1" x14ac:dyDescent="0.25">
      <c r="T290" s="3"/>
      <c r="U290" s="8"/>
      <c r="V290" s="3"/>
      <c r="W290" s="9"/>
      <c r="X290" s="3"/>
      <c r="Y290" s="3"/>
      <c r="Z290" s="6"/>
      <c r="AA290" s="3"/>
      <c r="AB290" s="3"/>
      <c r="AC290" s="3"/>
      <c r="AD290" s="3"/>
    </row>
    <row r="291" spans="20:30" hidden="1" x14ac:dyDescent="0.25">
      <c r="T291" s="3"/>
      <c r="U291" s="8"/>
      <c r="V291" s="3"/>
      <c r="W291" s="9"/>
      <c r="X291" s="3"/>
      <c r="Y291" s="3"/>
      <c r="Z291" s="6"/>
      <c r="AA291" s="3"/>
      <c r="AB291" s="3"/>
      <c r="AC291" s="3"/>
      <c r="AD291" s="3"/>
    </row>
    <row r="292" spans="20:30" hidden="1" x14ac:dyDescent="0.25">
      <c r="T292" s="3"/>
      <c r="U292" s="8"/>
      <c r="V292" s="3"/>
      <c r="W292" s="9"/>
      <c r="X292" s="3"/>
      <c r="Y292" s="3"/>
      <c r="Z292" s="6"/>
      <c r="AA292" s="3"/>
      <c r="AB292" s="3"/>
      <c r="AC292" s="3"/>
      <c r="AD292" s="3"/>
    </row>
    <row r="293" spans="20:30" hidden="1" x14ac:dyDescent="0.25">
      <c r="T293" s="3"/>
      <c r="U293" s="8"/>
      <c r="V293" s="3"/>
      <c r="W293" s="9"/>
      <c r="X293" s="3"/>
      <c r="Y293" s="3"/>
      <c r="Z293" s="6"/>
      <c r="AA293" s="3"/>
      <c r="AB293" s="3"/>
      <c r="AC293" s="3"/>
      <c r="AD293" s="3"/>
    </row>
    <row r="294" spans="20:30" hidden="1" x14ac:dyDescent="0.25">
      <c r="T294" s="3"/>
      <c r="U294" s="8"/>
      <c r="V294" s="3"/>
      <c r="W294" s="9"/>
      <c r="X294" s="3"/>
      <c r="Y294" s="3"/>
      <c r="Z294" s="6"/>
      <c r="AA294" s="3"/>
      <c r="AB294" s="3"/>
      <c r="AC294" s="3"/>
      <c r="AD294" s="3"/>
    </row>
    <row r="295" spans="20:30" hidden="1" x14ac:dyDescent="0.25">
      <c r="T295" s="3"/>
      <c r="U295" s="8"/>
      <c r="V295" s="3"/>
      <c r="W295" s="9"/>
      <c r="X295" s="3"/>
      <c r="Y295" s="3"/>
      <c r="Z295" s="6"/>
      <c r="AA295" s="3"/>
      <c r="AB295" s="3"/>
      <c r="AC295" s="3"/>
      <c r="AD295" s="3"/>
    </row>
    <row r="296" spans="20:30" hidden="1" x14ac:dyDescent="0.25">
      <c r="T296" s="3"/>
      <c r="U296" s="8"/>
      <c r="V296" s="3"/>
      <c r="W296" s="9"/>
      <c r="X296" s="3"/>
      <c r="Y296" s="3"/>
      <c r="Z296" s="6"/>
      <c r="AA296" s="3"/>
      <c r="AB296" s="3"/>
      <c r="AC296" s="3"/>
      <c r="AD296" s="3"/>
    </row>
    <row r="297" spans="20:30" hidden="1" x14ac:dyDescent="0.25">
      <c r="T297" s="3"/>
      <c r="U297" s="8"/>
      <c r="V297" s="3"/>
      <c r="W297" s="9"/>
      <c r="X297" s="3"/>
      <c r="Y297" s="3"/>
      <c r="Z297" s="6"/>
      <c r="AA297" s="3"/>
      <c r="AB297" s="3"/>
      <c r="AC297" s="3"/>
      <c r="AD297" s="3"/>
    </row>
    <row r="298" spans="20:30" hidden="1" x14ac:dyDescent="0.25">
      <c r="T298" s="3"/>
      <c r="U298" s="8"/>
      <c r="V298" s="3"/>
      <c r="W298" s="9"/>
      <c r="X298" s="3"/>
      <c r="Y298" s="3"/>
      <c r="Z298" s="6"/>
      <c r="AA298" s="3"/>
      <c r="AB298" s="3"/>
      <c r="AC298" s="3"/>
      <c r="AD298" s="3"/>
    </row>
    <row r="299" spans="20:30" hidden="1" x14ac:dyDescent="0.25">
      <c r="T299" s="3"/>
      <c r="U299" s="8"/>
      <c r="V299" s="3"/>
      <c r="W299" s="9"/>
      <c r="X299" s="3"/>
      <c r="Y299" s="3"/>
      <c r="Z299" s="6"/>
      <c r="AA299" s="3"/>
      <c r="AB299" s="3"/>
      <c r="AC299" s="3"/>
      <c r="AD299" s="3"/>
    </row>
    <row r="300" spans="20:30" hidden="1" x14ac:dyDescent="0.25">
      <c r="T300" s="3"/>
      <c r="U300" s="8"/>
      <c r="V300" s="3"/>
      <c r="W300" s="9"/>
      <c r="X300" s="3"/>
      <c r="Y300" s="3"/>
      <c r="Z300" s="6"/>
      <c r="AA300" s="3"/>
      <c r="AB300" s="3"/>
      <c r="AC300" s="3"/>
      <c r="AD300" s="3"/>
    </row>
    <row r="301" spans="20:30" hidden="1" x14ac:dyDescent="0.25">
      <c r="T301" s="3"/>
      <c r="U301" s="8"/>
      <c r="V301" s="3"/>
      <c r="W301" s="9"/>
      <c r="X301" s="3"/>
      <c r="Y301" s="3"/>
      <c r="Z301" s="6"/>
      <c r="AA301" s="3"/>
      <c r="AB301" s="3"/>
      <c r="AC301" s="3"/>
      <c r="AD301" s="3"/>
    </row>
    <row r="302" spans="20:30" hidden="1" x14ac:dyDescent="0.25">
      <c r="T302" s="3"/>
      <c r="U302" s="8"/>
      <c r="V302" s="3"/>
      <c r="W302" s="9"/>
      <c r="X302" s="3"/>
      <c r="Y302" s="3"/>
      <c r="Z302" s="6"/>
      <c r="AA302" s="3"/>
      <c r="AB302" s="3"/>
      <c r="AC302" s="3"/>
      <c r="AD302" s="3"/>
    </row>
    <row r="303" spans="20:30" hidden="1" x14ac:dyDescent="0.25">
      <c r="T303" s="3"/>
      <c r="U303" s="8"/>
      <c r="V303" s="3"/>
      <c r="W303" s="9"/>
      <c r="X303" s="3"/>
      <c r="Y303" s="3"/>
      <c r="Z303" s="6"/>
      <c r="AA303" s="3"/>
      <c r="AB303" s="3"/>
      <c r="AC303" s="3"/>
      <c r="AD303" s="3"/>
    </row>
    <row r="304" spans="20:30" hidden="1" x14ac:dyDescent="0.25">
      <c r="T304" s="3"/>
      <c r="U304" s="8"/>
      <c r="V304" s="3"/>
      <c r="W304" s="9"/>
      <c r="X304" s="3"/>
      <c r="Y304" s="3"/>
      <c r="Z304" s="6"/>
      <c r="AA304" s="3"/>
      <c r="AB304" s="3"/>
      <c r="AC304" s="3"/>
      <c r="AD304" s="3"/>
    </row>
    <row r="305" spans="20:30" hidden="1" x14ac:dyDescent="0.25">
      <c r="T305" s="3"/>
      <c r="U305" s="8"/>
      <c r="V305" s="3"/>
      <c r="W305" s="9"/>
      <c r="X305" s="3"/>
      <c r="Y305" s="3"/>
      <c r="Z305" s="6"/>
      <c r="AA305" s="3"/>
      <c r="AB305" s="3"/>
      <c r="AC305" s="3"/>
      <c r="AD305" s="3"/>
    </row>
    <row r="306" spans="20:30" hidden="1" x14ac:dyDescent="0.25">
      <c r="T306" s="3"/>
      <c r="U306" s="8"/>
      <c r="V306" s="3"/>
      <c r="W306" s="9"/>
      <c r="X306" s="3"/>
      <c r="Y306" s="3"/>
      <c r="Z306" s="6"/>
      <c r="AA306" s="3"/>
      <c r="AB306" s="3"/>
      <c r="AC306" s="3"/>
      <c r="AD306" s="3"/>
    </row>
    <row r="307" spans="20:30" hidden="1" x14ac:dyDescent="0.25">
      <c r="T307" s="3"/>
      <c r="U307" s="8"/>
      <c r="V307" s="3"/>
      <c r="W307" s="9"/>
      <c r="X307" s="3"/>
      <c r="Y307" s="3"/>
      <c r="Z307" s="6"/>
      <c r="AA307" s="3"/>
      <c r="AB307" s="3"/>
      <c r="AC307" s="3"/>
      <c r="AD307" s="3"/>
    </row>
    <row r="308" spans="20:30" hidden="1" x14ac:dyDescent="0.25">
      <c r="T308" s="3"/>
      <c r="U308" s="8"/>
      <c r="V308" s="3"/>
      <c r="W308" s="9"/>
      <c r="X308" s="3"/>
      <c r="Y308" s="3"/>
      <c r="Z308" s="6"/>
      <c r="AA308" s="3"/>
      <c r="AB308" s="3"/>
      <c r="AC308" s="3"/>
      <c r="AD308" s="3"/>
    </row>
    <row r="309" spans="20:30" hidden="1" x14ac:dyDescent="0.25">
      <c r="T309" s="3"/>
      <c r="U309" s="8"/>
      <c r="V309" s="3"/>
      <c r="W309" s="9"/>
      <c r="X309" s="3"/>
      <c r="Y309" s="3"/>
      <c r="Z309" s="6"/>
      <c r="AA309" s="3"/>
      <c r="AB309" s="3"/>
      <c r="AC309" s="3"/>
      <c r="AD309" s="3"/>
    </row>
    <row r="310" spans="20:30" hidden="1" x14ac:dyDescent="0.25">
      <c r="T310" s="3"/>
      <c r="U310" s="8"/>
      <c r="V310" s="3"/>
      <c r="W310" s="9"/>
      <c r="X310" s="3"/>
      <c r="Y310" s="3"/>
      <c r="Z310" s="6"/>
      <c r="AA310" s="3"/>
      <c r="AB310" s="3"/>
      <c r="AC310" s="3"/>
      <c r="AD310" s="3"/>
    </row>
    <row r="311" spans="20:30" hidden="1" x14ac:dyDescent="0.25">
      <c r="T311" s="3"/>
      <c r="U311" s="8"/>
      <c r="V311" s="3"/>
      <c r="W311" s="9"/>
      <c r="X311" s="3"/>
      <c r="Y311" s="3"/>
      <c r="Z311" s="6"/>
      <c r="AA311" s="3"/>
      <c r="AB311" s="3"/>
      <c r="AC311" s="3"/>
      <c r="AD311" s="3"/>
    </row>
    <row r="312" spans="20:30" hidden="1" x14ac:dyDescent="0.25">
      <c r="T312" s="3"/>
      <c r="U312" s="8"/>
      <c r="V312" s="3"/>
      <c r="W312" s="9"/>
      <c r="X312" s="3"/>
      <c r="Y312" s="3"/>
      <c r="Z312" s="6"/>
      <c r="AA312" s="3"/>
      <c r="AB312" s="3"/>
      <c r="AC312" s="3"/>
      <c r="AD312" s="3"/>
    </row>
    <row r="313" spans="20:30" hidden="1" x14ac:dyDescent="0.25">
      <c r="T313" s="3"/>
      <c r="U313" s="8"/>
      <c r="V313" s="3"/>
      <c r="W313" s="9"/>
      <c r="X313" s="3"/>
      <c r="Y313" s="3"/>
      <c r="Z313" s="6"/>
      <c r="AA313" s="3"/>
      <c r="AB313" s="3"/>
      <c r="AC313" s="3"/>
      <c r="AD313" s="3"/>
    </row>
    <row r="314" spans="20:30" hidden="1" x14ac:dyDescent="0.25">
      <c r="T314" s="3"/>
      <c r="U314" s="8"/>
      <c r="V314" s="3"/>
      <c r="W314" s="9"/>
      <c r="X314" s="3"/>
      <c r="Y314" s="3"/>
      <c r="Z314" s="6"/>
      <c r="AA314" s="3"/>
      <c r="AB314" s="3"/>
      <c r="AC314" s="3"/>
      <c r="AD314" s="3"/>
    </row>
    <row r="315" spans="20:30" hidden="1" x14ac:dyDescent="0.25">
      <c r="T315" s="3"/>
      <c r="U315" s="8"/>
      <c r="V315" s="3"/>
      <c r="W315" s="9"/>
      <c r="X315" s="3"/>
      <c r="Y315" s="3"/>
      <c r="Z315" s="6"/>
      <c r="AA315" s="3"/>
      <c r="AB315" s="3"/>
      <c r="AC315" s="3"/>
      <c r="AD315" s="3"/>
    </row>
    <row r="316" spans="20:30" hidden="1" x14ac:dyDescent="0.25">
      <c r="T316" s="3"/>
      <c r="U316" s="8"/>
      <c r="V316" s="3"/>
      <c r="W316" s="9"/>
      <c r="X316" s="3"/>
      <c r="Y316" s="3"/>
      <c r="Z316" s="6"/>
      <c r="AA316" s="3"/>
      <c r="AB316" s="3"/>
      <c r="AC316" s="3"/>
      <c r="AD316" s="3"/>
    </row>
    <row r="317" spans="20:30" hidden="1" x14ac:dyDescent="0.25">
      <c r="T317" s="3"/>
      <c r="U317" s="8"/>
      <c r="V317" s="3"/>
      <c r="W317" s="9"/>
      <c r="X317" s="3"/>
      <c r="Y317" s="3"/>
      <c r="Z317" s="6"/>
      <c r="AA317" s="3"/>
      <c r="AB317" s="3"/>
      <c r="AC317" s="3"/>
      <c r="AD317" s="3"/>
    </row>
    <row r="318" spans="20:30" hidden="1" x14ac:dyDescent="0.25">
      <c r="T318" s="3"/>
      <c r="U318" s="8"/>
      <c r="V318" s="3"/>
      <c r="W318" s="9"/>
      <c r="X318" s="3"/>
      <c r="Y318" s="3"/>
      <c r="Z318" s="6"/>
      <c r="AA318" s="3"/>
      <c r="AB318" s="3"/>
      <c r="AC318" s="3"/>
      <c r="AD318" s="3"/>
    </row>
    <row r="319" spans="20:30" hidden="1" x14ac:dyDescent="0.25">
      <c r="T319" s="3"/>
      <c r="U319" s="8"/>
      <c r="V319" s="3"/>
      <c r="W319" s="9"/>
      <c r="X319" s="3"/>
      <c r="Y319" s="3"/>
      <c r="Z319" s="6"/>
      <c r="AA319" s="3"/>
      <c r="AB319" s="3"/>
      <c r="AC319" s="3"/>
      <c r="AD319" s="3"/>
    </row>
    <row r="320" spans="20:30" hidden="1" x14ac:dyDescent="0.25">
      <c r="T320" s="3"/>
      <c r="U320" s="8"/>
      <c r="V320" s="3"/>
      <c r="W320" s="9"/>
      <c r="X320" s="3"/>
      <c r="Y320" s="3"/>
      <c r="Z320" s="6"/>
      <c r="AA320" s="3"/>
      <c r="AB320" s="3"/>
      <c r="AC320" s="3"/>
      <c r="AD320" s="3"/>
    </row>
    <row r="321" spans="20:30" hidden="1" x14ac:dyDescent="0.25">
      <c r="T321" s="3"/>
      <c r="U321" s="8"/>
      <c r="V321" s="3"/>
      <c r="W321" s="9"/>
      <c r="X321" s="3"/>
      <c r="Y321" s="3"/>
      <c r="Z321" s="6"/>
      <c r="AA321" s="3"/>
      <c r="AB321" s="3"/>
      <c r="AC321" s="3"/>
      <c r="AD321" s="3"/>
    </row>
    <row r="322" spans="20:30" hidden="1" x14ac:dyDescent="0.25">
      <c r="T322" s="3"/>
      <c r="U322" s="8"/>
      <c r="V322" s="3"/>
      <c r="W322" s="9"/>
      <c r="X322" s="3"/>
      <c r="Y322" s="3"/>
      <c r="Z322" s="6"/>
      <c r="AA322" s="3"/>
      <c r="AB322" s="3"/>
      <c r="AC322" s="3"/>
      <c r="AD322" s="3"/>
    </row>
    <row r="323" spans="20:30" hidden="1" x14ac:dyDescent="0.25">
      <c r="T323" s="3"/>
      <c r="U323" s="8"/>
      <c r="V323" s="3"/>
      <c r="W323" s="9"/>
      <c r="X323" s="3"/>
      <c r="Y323" s="3"/>
      <c r="Z323" s="6"/>
      <c r="AA323" s="3"/>
      <c r="AB323" s="3"/>
      <c r="AC323" s="3"/>
      <c r="AD323" s="3"/>
    </row>
    <row r="324" spans="20:30" hidden="1" x14ac:dyDescent="0.25">
      <c r="T324" s="3"/>
      <c r="U324" s="8"/>
      <c r="V324" s="3"/>
      <c r="W324" s="9"/>
      <c r="X324" s="3"/>
      <c r="Y324" s="3"/>
      <c r="Z324" s="6"/>
      <c r="AA324" s="3"/>
      <c r="AB324" s="3"/>
      <c r="AC324" s="3"/>
      <c r="AD324" s="3"/>
    </row>
    <row r="325" spans="20:30" hidden="1" x14ac:dyDescent="0.25">
      <c r="T325" s="3"/>
      <c r="U325" s="8"/>
      <c r="V325" s="3"/>
      <c r="W325" s="9"/>
      <c r="X325" s="3"/>
      <c r="Y325" s="3"/>
      <c r="Z325" s="6"/>
      <c r="AA325" s="3"/>
      <c r="AB325" s="3"/>
      <c r="AC325" s="3"/>
      <c r="AD325" s="3"/>
    </row>
    <row r="326" spans="20:30" hidden="1" x14ac:dyDescent="0.25">
      <c r="T326" s="3"/>
      <c r="U326" s="8"/>
      <c r="V326" s="3"/>
      <c r="W326" s="9"/>
      <c r="X326" s="3"/>
      <c r="Y326" s="3"/>
      <c r="Z326" s="6"/>
      <c r="AA326" s="3"/>
      <c r="AB326" s="3"/>
      <c r="AC326" s="3"/>
      <c r="AD326" s="3"/>
    </row>
    <row r="327" spans="20:30" hidden="1" x14ac:dyDescent="0.25">
      <c r="T327" s="3"/>
      <c r="U327" s="8"/>
      <c r="V327" s="3"/>
      <c r="W327" s="9"/>
      <c r="X327" s="3"/>
      <c r="Y327" s="3"/>
      <c r="Z327" s="6"/>
      <c r="AA327" s="3"/>
      <c r="AB327" s="3"/>
      <c r="AC327" s="3"/>
      <c r="AD327" s="3"/>
    </row>
    <row r="328" spans="20:30" hidden="1" x14ac:dyDescent="0.25">
      <c r="T328" s="3"/>
      <c r="U328" s="8"/>
      <c r="V328" s="3"/>
      <c r="W328" s="9"/>
      <c r="X328" s="3"/>
      <c r="Y328" s="3"/>
      <c r="Z328" s="6"/>
      <c r="AA328" s="3"/>
      <c r="AB328" s="3"/>
      <c r="AC328" s="3"/>
      <c r="AD328" s="3"/>
    </row>
    <row r="329" spans="20:30" hidden="1" x14ac:dyDescent="0.25">
      <c r="T329" s="3"/>
      <c r="U329" s="8"/>
      <c r="V329" s="3"/>
      <c r="W329" s="9"/>
      <c r="X329" s="3"/>
      <c r="Y329" s="3"/>
      <c r="Z329" s="6"/>
      <c r="AA329" s="3"/>
      <c r="AB329" s="3"/>
      <c r="AC329" s="3"/>
      <c r="AD329" s="3"/>
    </row>
    <row r="330" spans="20:30" hidden="1" x14ac:dyDescent="0.25">
      <c r="T330" s="3"/>
      <c r="U330" s="8"/>
      <c r="V330" s="3"/>
      <c r="W330" s="9"/>
      <c r="X330" s="3"/>
      <c r="Y330" s="3"/>
      <c r="Z330" s="6"/>
      <c r="AA330" s="3"/>
      <c r="AB330" s="3"/>
      <c r="AC330" s="3"/>
      <c r="AD330" s="3"/>
    </row>
    <row r="331" spans="20:30" hidden="1" x14ac:dyDescent="0.25">
      <c r="T331" s="3"/>
      <c r="U331" s="8"/>
      <c r="V331" s="3"/>
      <c r="W331" s="9"/>
      <c r="X331" s="3"/>
      <c r="Y331" s="3"/>
      <c r="Z331" s="6"/>
      <c r="AA331" s="3"/>
      <c r="AB331" s="3"/>
      <c r="AC331" s="3"/>
      <c r="AD331" s="3"/>
    </row>
    <row r="332" spans="20:30" hidden="1" x14ac:dyDescent="0.25">
      <c r="T332" s="3"/>
      <c r="U332" s="8"/>
      <c r="V332" s="3"/>
      <c r="W332" s="9"/>
      <c r="X332" s="3"/>
      <c r="Y332" s="3"/>
      <c r="Z332" s="6"/>
      <c r="AA332" s="3"/>
      <c r="AB332" s="3"/>
      <c r="AC332" s="3"/>
      <c r="AD332" s="3"/>
    </row>
    <row r="333" spans="20:30" hidden="1" x14ac:dyDescent="0.25">
      <c r="T333" s="3"/>
      <c r="U333" s="8"/>
      <c r="V333" s="3"/>
      <c r="W333" s="9"/>
      <c r="X333" s="3"/>
      <c r="Y333" s="3"/>
      <c r="Z333" s="6"/>
      <c r="AA333" s="3"/>
      <c r="AB333" s="3"/>
      <c r="AC333" s="3"/>
      <c r="AD333" s="3"/>
    </row>
    <row r="334" spans="20:30" hidden="1" x14ac:dyDescent="0.25">
      <c r="T334" s="3"/>
      <c r="U334" s="8"/>
      <c r="V334" s="3"/>
      <c r="W334" s="9"/>
      <c r="X334" s="3"/>
      <c r="Y334" s="3"/>
      <c r="Z334" s="6"/>
      <c r="AA334" s="3"/>
      <c r="AB334" s="3"/>
      <c r="AC334" s="3"/>
      <c r="AD334" s="3"/>
    </row>
    <row r="335" spans="20:30" hidden="1" x14ac:dyDescent="0.25">
      <c r="T335" s="3"/>
      <c r="U335" s="8"/>
      <c r="V335" s="3"/>
      <c r="W335" s="9"/>
      <c r="X335" s="3"/>
      <c r="Y335" s="3"/>
      <c r="Z335" s="6"/>
      <c r="AA335" s="3"/>
      <c r="AB335" s="3"/>
      <c r="AC335" s="3"/>
      <c r="AD335" s="3"/>
    </row>
    <row r="336" spans="20:30" hidden="1" x14ac:dyDescent="0.25">
      <c r="T336" s="3"/>
      <c r="U336" s="8"/>
      <c r="V336" s="3"/>
      <c r="W336" s="9"/>
      <c r="X336" s="3"/>
      <c r="Y336" s="3"/>
      <c r="Z336" s="6"/>
      <c r="AA336" s="3"/>
      <c r="AB336" s="3"/>
      <c r="AC336" s="3"/>
      <c r="AD336" s="3"/>
    </row>
    <row r="337" spans="20:30" hidden="1" x14ac:dyDescent="0.25">
      <c r="T337" s="3"/>
      <c r="U337" s="8"/>
      <c r="V337" s="3"/>
      <c r="W337" s="9"/>
      <c r="X337" s="3"/>
      <c r="Y337" s="3"/>
      <c r="Z337" s="6"/>
      <c r="AA337" s="3"/>
      <c r="AB337" s="3"/>
      <c r="AC337" s="3"/>
      <c r="AD337" s="3"/>
    </row>
    <row r="338" spans="20:30" hidden="1" x14ac:dyDescent="0.25">
      <c r="T338" s="3"/>
      <c r="U338" s="8"/>
      <c r="V338" s="3"/>
      <c r="W338" s="9"/>
      <c r="X338" s="3"/>
      <c r="Y338" s="3"/>
      <c r="Z338" s="6"/>
      <c r="AA338" s="3"/>
      <c r="AB338" s="3"/>
      <c r="AC338" s="3"/>
      <c r="AD338" s="3"/>
    </row>
    <row r="339" spans="20:30" hidden="1" x14ac:dyDescent="0.25">
      <c r="T339" s="3"/>
      <c r="U339" s="8"/>
      <c r="V339" s="3"/>
      <c r="W339" s="9"/>
      <c r="X339" s="3"/>
      <c r="Y339" s="3"/>
      <c r="Z339" s="6"/>
      <c r="AA339" s="3"/>
      <c r="AB339" s="3"/>
      <c r="AC339" s="3"/>
      <c r="AD339" s="3"/>
    </row>
    <row r="340" spans="20:30" hidden="1" x14ac:dyDescent="0.25">
      <c r="T340" s="3"/>
      <c r="U340" s="8"/>
      <c r="V340" s="3"/>
      <c r="W340" s="9"/>
      <c r="X340" s="3"/>
      <c r="Y340" s="3"/>
      <c r="Z340" s="6"/>
      <c r="AA340" s="3"/>
      <c r="AB340" s="3"/>
      <c r="AC340" s="3"/>
      <c r="AD340" s="3"/>
    </row>
    <row r="341" spans="20:30" hidden="1" x14ac:dyDescent="0.25">
      <c r="T341" s="3"/>
      <c r="U341" s="8"/>
      <c r="V341" s="3"/>
      <c r="W341" s="9"/>
      <c r="X341" s="3"/>
      <c r="Y341" s="3"/>
      <c r="Z341" s="6"/>
      <c r="AA341" s="3"/>
      <c r="AB341" s="3"/>
      <c r="AC341" s="3"/>
      <c r="AD341" s="3"/>
    </row>
    <row r="342" spans="20:30" hidden="1" x14ac:dyDescent="0.25">
      <c r="T342" s="3"/>
      <c r="U342" s="8"/>
      <c r="V342" s="3"/>
      <c r="W342" s="9"/>
      <c r="X342" s="3"/>
      <c r="Y342" s="3"/>
      <c r="Z342" s="6"/>
      <c r="AA342" s="3"/>
      <c r="AB342" s="3"/>
      <c r="AC342" s="3"/>
      <c r="AD342" s="3"/>
    </row>
    <row r="343" spans="20:30" hidden="1" x14ac:dyDescent="0.25">
      <c r="T343" s="3"/>
      <c r="U343" s="8"/>
      <c r="V343" s="3"/>
      <c r="W343" s="9"/>
      <c r="X343" s="3"/>
      <c r="Y343" s="3"/>
      <c r="Z343" s="6"/>
      <c r="AA343" s="3"/>
      <c r="AB343" s="3"/>
      <c r="AC343" s="3"/>
      <c r="AD343" s="3"/>
    </row>
    <row r="344" spans="20:30" hidden="1" x14ac:dyDescent="0.25">
      <c r="T344" s="3"/>
      <c r="U344" s="8"/>
      <c r="V344" s="3"/>
      <c r="W344" s="9"/>
      <c r="X344" s="3"/>
      <c r="Y344" s="3"/>
      <c r="Z344" s="6"/>
      <c r="AA344" s="3"/>
      <c r="AB344" s="3"/>
      <c r="AC344" s="3"/>
      <c r="AD344" s="3"/>
    </row>
    <row r="345" spans="20:30" hidden="1" x14ac:dyDescent="0.25">
      <c r="T345" s="3"/>
      <c r="U345" s="8"/>
      <c r="V345" s="3"/>
      <c r="W345" s="9"/>
      <c r="X345" s="3"/>
      <c r="Y345" s="3"/>
      <c r="Z345" s="6"/>
      <c r="AA345" s="3"/>
      <c r="AB345" s="3"/>
      <c r="AC345" s="3"/>
      <c r="AD345" s="3"/>
    </row>
    <row r="346" spans="20:30" hidden="1" x14ac:dyDescent="0.25">
      <c r="T346" s="3"/>
      <c r="U346" s="8"/>
      <c r="V346" s="3"/>
      <c r="W346" s="9"/>
      <c r="X346" s="3"/>
      <c r="Y346" s="3"/>
      <c r="Z346" s="6"/>
      <c r="AA346" s="3"/>
      <c r="AB346" s="3"/>
      <c r="AC346" s="3"/>
      <c r="AD346" s="3"/>
    </row>
    <row r="347" spans="20:30" hidden="1" x14ac:dyDescent="0.25">
      <c r="T347" s="3"/>
      <c r="U347" s="8"/>
      <c r="V347" s="3"/>
      <c r="W347" s="9"/>
      <c r="X347" s="3"/>
      <c r="Y347" s="3"/>
      <c r="Z347" s="6"/>
      <c r="AA347" s="3"/>
      <c r="AB347" s="3"/>
      <c r="AC347" s="3"/>
      <c r="AD347" s="3"/>
    </row>
    <row r="348" spans="20:30" hidden="1" x14ac:dyDescent="0.25">
      <c r="T348" s="3"/>
      <c r="U348" s="8"/>
      <c r="V348" s="3"/>
      <c r="W348" s="9"/>
      <c r="X348" s="3"/>
      <c r="Y348" s="3"/>
      <c r="Z348" s="6"/>
      <c r="AA348" s="3"/>
      <c r="AB348" s="3"/>
      <c r="AC348" s="3"/>
      <c r="AD348" s="3"/>
    </row>
    <row r="349" spans="20:30" hidden="1" x14ac:dyDescent="0.25">
      <c r="T349" s="3"/>
      <c r="U349" s="8"/>
      <c r="V349" s="3"/>
      <c r="W349" s="9"/>
      <c r="X349" s="3"/>
      <c r="Y349" s="3"/>
      <c r="Z349" s="6"/>
      <c r="AA349" s="3"/>
      <c r="AB349" s="3"/>
      <c r="AC349" s="3"/>
      <c r="AD349" s="3"/>
    </row>
    <row r="350" spans="20:30" hidden="1" x14ac:dyDescent="0.25">
      <c r="T350" s="3"/>
      <c r="U350" s="8"/>
      <c r="V350" s="3"/>
      <c r="W350" s="9"/>
      <c r="X350" s="3"/>
      <c r="Y350" s="3"/>
      <c r="Z350" s="6"/>
      <c r="AA350" s="3"/>
      <c r="AB350" s="3"/>
      <c r="AC350" s="3"/>
      <c r="AD350" s="3"/>
    </row>
    <row r="351" spans="20:30" hidden="1" x14ac:dyDescent="0.25">
      <c r="T351" s="3"/>
      <c r="U351" s="8"/>
      <c r="V351" s="3"/>
      <c r="W351" s="9"/>
      <c r="X351" s="3"/>
      <c r="Y351" s="3"/>
      <c r="Z351" s="6"/>
      <c r="AA351" s="3"/>
      <c r="AB351" s="3"/>
      <c r="AC351" s="3"/>
      <c r="AD351" s="3"/>
    </row>
    <row r="352" spans="20:30" hidden="1" x14ac:dyDescent="0.25">
      <c r="T352" s="3"/>
      <c r="U352" s="8"/>
      <c r="V352" s="3"/>
      <c r="W352" s="9"/>
      <c r="X352" s="3"/>
      <c r="Y352" s="3"/>
      <c r="Z352" s="6"/>
      <c r="AA352" s="3"/>
      <c r="AB352" s="3"/>
      <c r="AC352" s="3"/>
      <c r="AD352" s="3"/>
    </row>
    <row r="353" spans="20:30" hidden="1" x14ac:dyDescent="0.25">
      <c r="T353" s="3"/>
      <c r="U353" s="8"/>
      <c r="V353" s="3"/>
      <c r="W353" s="9"/>
      <c r="X353" s="3"/>
      <c r="Y353" s="3"/>
      <c r="Z353" s="6"/>
      <c r="AA353" s="3"/>
      <c r="AB353" s="3"/>
      <c r="AC353" s="3"/>
      <c r="AD353" s="3"/>
    </row>
    <row r="354" spans="20:30" hidden="1" x14ac:dyDescent="0.25">
      <c r="T354" s="3"/>
      <c r="U354" s="8"/>
      <c r="V354" s="3"/>
      <c r="W354" s="9"/>
      <c r="X354" s="3"/>
      <c r="Y354" s="3"/>
      <c r="Z354" s="6"/>
      <c r="AA354" s="3"/>
      <c r="AB354" s="3"/>
      <c r="AC354" s="3"/>
      <c r="AD354" s="3"/>
    </row>
    <row r="355" spans="20:30" hidden="1" x14ac:dyDescent="0.25">
      <c r="T355" s="3"/>
      <c r="U355" s="8"/>
      <c r="V355" s="3"/>
      <c r="W355" s="9"/>
      <c r="X355" s="3"/>
      <c r="Y355" s="3"/>
      <c r="Z355" s="6"/>
      <c r="AA355" s="3"/>
      <c r="AB355" s="3"/>
      <c r="AC355" s="3"/>
      <c r="AD355" s="3"/>
    </row>
    <row r="356" spans="20:30" hidden="1" x14ac:dyDescent="0.25">
      <c r="T356" s="3"/>
      <c r="U356" s="8"/>
      <c r="V356" s="3"/>
      <c r="W356" s="9"/>
      <c r="X356" s="3"/>
      <c r="Y356" s="3"/>
      <c r="Z356" s="6"/>
      <c r="AA356" s="3"/>
      <c r="AB356" s="3"/>
      <c r="AC356" s="3"/>
      <c r="AD356" s="3"/>
    </row>
    <row r="357" spans="20:30" hidden="1" x14ac:dyDescent="0.25">
      <c r="T357" s="3"/>
      <c r="U357" s="8"/>
      <c r="V357" s="3"/>
      <c r="W357" s="9"/>
      <c r="X357" s="3"/>
      <c r="Y357" s="3"/>
      <c r="Z357" s="6"/>
      <c r="AA357" s="3"/>
      <c r="AB357" s="3"/>
      <c r="AC357" s="3"/>
      <c r="AD357" s="3"/>
    </row>
    <row r="358" spans="20:30" hidden="1" x14ac:dyDescent="0.25">
      <c r="T358" s="3"/>
      <c r="U358" s="8"/>
      <c r="V358" s="3"/>
      <c r="W358" s="9"/>
      <c r="X358" s="3"/>
      <c r="Y358" s="3"/>
      <c r="Z358" s="6"/>
      <c r="AA358" s="3"/>
      <c r="AB358" s="3"/>
      <c r="AC358" s="3"/>
      <c r="AD358" s="3"/>
    </row>
    <row r="359" spans="20:30" hidden="1" x14ac:dyDescent="0.25">
      <c r="T359" s="3"/>
      <c r="U359" s="8"/>
      <c r="V359" s="3"/>
      <c r="W359" s="9"/>
      <c r="X359" s="3"/>
      <c r="Y359" s="3"/>
      <c r="Z359" s="6"/>
      <c r="AA359" s="3"/>
      <c r="AB359" s="3"/>
      <c r="AC359" s="3"/>
      <c r="AD359" s="3"/>
    </row>
    <row r="360" spans="20:30" hidden="1" x14ac:dyDescent="0.25">
      <c r="T360" s="3"/>
      <c r="U360" s="8"/>
      <c r="V360" s="3"/>
      <c r="W360" s="9"/>
      <c r="X360" s="3"/>
      <c r="Y360" s="3"/>
      <c r="Z360" s="6"/>
      <c r="AA360" s="3"/>
      <c r="AB360" s="3"/>
      <c r="AC360" s="3"/>
      <c r="AD360" s="3"/>
    </row>
    <row r="361" spans="20:30" hidden="1" x14ac:dyDescent="0.25">
      <c r="T361" s="3"/>
      <c r="U361" s="8"/>
      <c r="V361" s="3"/>
      <c r="W361" s="9"/>
      <c r="X361" s="3"/>
      <c r="Y361" s="3"/>
      <c r="Z361" s="6"/>
      <c r="AA361" s="3"/>
      <c r="AB361" s="3"/>
      <c r="AC361" s="3"/>
      <c r="AD361" s="3"/>
    </row>
    <row r="362" spans="20:30" hidden="1" x14ac:dyDescent="0.25">
      <c r="T362" s="3"/>
      <c r="U362" s="8"/>
      <c r="V362" s="3"/>
      <c r="W362" s="9"/>
      <c r="X362" s="3"/>
      <c r="Y362" s="3"/>
      <c r="Z362" s="6"/>
      <c r="AA362" s="3"/>
      <c r="AB362" s="3"/>
      <c r="AC362" s="3"/>
      <c r="AD362" s="3"/>
    </row>
    <row r="363" spans="20:30" hidden="1" x14ac:dyDescent="0.25">
      <c r="T363" s="3"/>
      <c r="U363" s="8"/>
      <c r="V363" s="3"/>
      <c r="W363" s="9"/>
      <c r="X363" s="3"/>
      <c r="Y363" s="3"/>
      <c r="Z363" s="6"/>
      <c r="AA363" s="3"/>
      <c r="AB363" s="3"/>
      <c r="AC363" s="3"/>
      <c r="AD363" s="3"/>
    </row>
    <row r="364" spans="20:30" hidden="1" x14ac:dyDescent="0.25">
      <c r="T364" s="3"/>
      <c r="U364" s="8"/>
      <c r="V364" s="3"/>
      <c r="W364" s="9"/>
      <c r="X364" s="3"/>
      <c r="Y364" s="3"/>
      <c r="Z364" s="6"/>
      <c r="AA364" s="3"/>
      <c r="AB364" s="3"/>
      <c r="AC364" s="3"/>
      <c r="AD364" s="3"/>
    </row>
    <row r="365" spans="20:30" hidden="1" x14ac:dyDescent="0.25">
      <c r="T365" s="3"/>
      <c r="U365" s="8"/>
      <c r="V365" s="3"/>
      <c r="W365" s="9"/>
      <c r="X365" s="3"/>
      <c r="Y365" s="3"/>
      <c r="Z365" s="6"/>
      <c r="AA365" s="3"/>
      <c r="AB365" s="3"/>
      <c r="AC365" s="3"/>
      <c r="AD365" s="3"/>
    </row>
    <row r="366" spans="20:30" hidden="1" x14ac:dyDescent="0.25">
      <c r="T366" s="3"/>
      <c r="U366" s="8"/>
      <c r="V366" s="3"/>
      <c r="W366" s="9"/>
      <c r="X366" s="3"/>
      <c r="Y366" s="3"/>
      <c r="Z366" s="6"/>
      <c r="AA366" s="3"/>
      <c r="AB366" s="3"/>
      <c r="AC366" s="3"/>
      <c r="AD366" s="3"/>
    </row>
    <row r="367" spans="20:30" hidden="1" x14ac:dyDescent="0.25">
      <c r="T367" s="3"/>
      <c r="U367" s="8"/>
      <c r="V367" s="3"/>
      <c r="W367" s="9"/>
      <c r="X367" s="3"/>
      <c r="Y367" s="3"/>
      <c r="Z367" s="6"/>
      <c r="AA367" s="3"/>
      <c r="AB367" s="3"/>
      <c r="AC367" s="3"/>
      <c r="AD367" s="3"/>
    </row>
    <row r="368" spans="20:30" hidden="1" x14ac:dyDescent="0.25">
      <c r="T368" s="3"/>
      <c r="U368" s="8"/>
      <c r="V368" s="3"/>
      <c r="W368" s="9"/>
      <c r="X368" s="3"/>
      <c r="Y368" s="3"/>
      <c r="Z368" s="6"/>
      <c r="AA368" s="3"/>
      <c r="AB368" s="3"/>
      <c r="AC368" s="3"/>
      <c r="AD368" s="3"/>
    </row>
    <row r="369" spans="20:30" hidden="1" x14ac:dyDescent="0.25">
      <c r="T369" s="3"/>
      <c r="U369" s="8"/>
      <c r="V369" s="3"/>
      <c r="W369" s="9"/>
      <c r="X369" s="3"/>
      <c r="Y369" s="3"/>
      <c r="Z369" s="6"/>
      <c r="AA369" s="3"/>
      <c r="AB369" s="3"/>
      <c r="AC369" s="3"/>
      <c r="AD369" s="3"/>
    </row>
    <row r="370" spans="20:30" hidden="1" x14ac:dyDescent="0.25">
      <c r="T370" s="3"/>
      <c r="U370" s="8"/>
      <c r="V370" s="3"/>
      <c r="W370" s="9"/>
      <c r="X370" s="3"/>
      <c r="Y370" s="3"/>
      <c r="Z370" s="6"/>
      <c r="AA370" s="3"/>
      <c r="AB370" s="3"/>
      <c r="AC370" s="3"/>
      <c r="AD370" s="3"/>
    </row>
    <row r="371" spans="20:30" hidden="1" x14ac:dyDescent="0.25">
      <c r="T371" s="3"/>
      <c r="U371" s="8"/>
      <c r="V371" s="3"/>
      <c r="W371" s="9"/>
      <c r="X371" s="3"/>
      <c r="Y371" s="3"/>
      <c r="Z371" s="6"/>
      <c r="AA371" s="3"/>
      <c r="AB371" s="3"/>
      <c r="AC371" s="3"/>
      <c r="AD371" s="3"/>
    </row>
    <row r="372" spans="20:30" hidden="1" x14ac:dyDescent="0.25">
      <c r="T372" s="3"/>
      <c r="U372" s="8"/>
      <c r="V372" s="3"/>
      <c r="W372" s="9"/>
      <c r="X372" s="3"/>
      <c r="Y372" s="3"/>
      <c r="Z372" s="6"/>
      <c r="AA372" s="3"/>
      <c r="AB372" s="3"/>
      <c r="AC372" s="3"/>
      <c r="AD372" s="3"/>
    </row>
    <row r="373" spans="20:30" hidden="1" x14ac:dyDescent="0.25">
      <c r="T373" s="3"/>
      <c r="U373" s="8"/>
      <c r="V373" s="3"/>
      <c r="W373" s="9"/>
      <c r="X373" s="3"/>
      <c r="Y373" s="3"/>
      <c r="Z373" s="6"/>
      <c r="AA373" s="3"/>
      <c r="AB373" s="3"/>
      <c r="AC373" s="3"/>
      <c r="AD373" s="3"/>
    </row>
    <row r="374" spans="20:30" hidden="1" x14ac:dyDescent="0.25">
      <c r="T374" s="3"/>
      <c r="U374" s="8"/>
      <c r="V374" s="3"/>
      <c r="W374" s="9"/>
      <c r="X374" s="3"/>
      <c r="Y374" s="3"/>
      <c r="Z374" s="6"/>
      <c r="AA374" s="3"/>
      <c r="AB374" s="3"/>
      <c r="AC374" s="3"/>
      <c r="AD374" s="3"/>
    </row>
    <row r="375" spans="20:30" hidden="1" x14ac:dyDescent="0.25">
      <c r="T375" s="3"/>
      <c r="U375" s="8"/>
      <c r="V375" s="3"/>
      <c r="W375" s="9"/>
      <c r="X375" s="3"/>
      <c r="Y375" s="3"/>
      <c r="Z375" s="6"/>
      <c r="AA375" s="3"/>
      <c r="AB375" s="3"/>
      <c r="AC375" s="3"/>
      <c r="AD375" s="3"/>
    </row>
    <row r="376" spans="20:30" hidden="1" x14ac:dyDescent="0.25">
      <c r="T376" s="3"/>
      <c r="U376" s="8"/>
      <c r="V376" s="3"/>
      <c r="W376" s="9"/>
      <c r="X376" s="3"/>
      <c r="Y376" s="3"/>
      <c r="Z376" s="6"/>
      <c r="AA376" s="3"/>
      <c r="AB376" s="3"/>
      <c r="AC376" s="3"/>
      <c r="AD376" s="3"/>
    </row>
    <row r="377" spans="20:30" hidden="1" x14ac:dyDescent="0.25">
      <c r="T377" s="3"/>
      <c r="U377" s="8"/>
      <c r="V377" s="3"/>
      <c r="W377" s="9"/>
      <c r="X377" s="3"/>
      <c r="Y377" s="3"/>
      <c r="Z377" s="6"/>
      <c r="AA377" s="3"/>
      <c r="AB377" s="3"/>
      <c r="AC377" s="3"/>
      <c r="AD377" s="3"/>
    </row>
    <row r="378" spans="20:30" hidden="1" x14ac:dyDescent="0.25">
      <c r="T378" s="3"/>
      <c r="U378" s="8"/>
      <c r="V378" s="3"/>
      <c r="W378" s="9"/>
      <c r="X378" s="3"/>
      <c r="Y378" s="3"/>
      <c r="Z378" s="6"/>
      <c r="AA378" s="3"/>
      <c r="AB378" s="3"/>
      <c r="AC378" s="3"/>
      <c r="AD378" s="3"/>
    </row>
    <row r="379" spans="20:30" hidden="1" x14ac:dyDescent="0.25">
      <c r="T379" s="3"/>
      <c r="U379" s="8"/>
      <c r="V379" s="3"/>
      <c r="W379" s="9"/>
      <c r="X379" s="3"/>
      <c r="Y379" s="3"/>
      <c r="Z379" s="6"/>
      <c r="AA379" s="3"/>
      <c r="AB379" s="3"/>
      <c r="AC379" s="3"/>
      <c r="AD379" s="3"/>
    </row>
    <row r="380" spans="20:30" hidden="1" x14ac:dyDescent="0.25">
      <c r="T380" s="3"/>
      <c r="U380" s="8"/>
      <c r="V380" s="3"/>
      <c r="W380" s="9"/>
      <c r="X380" s="3"/>
      <c r="Y380" s="3"/>
      <c r="Z380" s="6"/>
      <c r="AA380" s="3"/>
      <c r="AB380" s="3"/>
      <c r="AC380" s="3"/>
      <c r="AD380" s="3"/>
    </row>
    <row r="381" spans="20:30" hidden="1" x14ac:dyDescent="0.25">
      <c r="T381" s="3"/>
      <c r="U381" s="8"/>
      <c r="V381" s="3"/>
      <c r="W381" s="9"/>
      <c r="X381" s="3"/>
      <c r="Y381" s="3"/>
      <c r="Z381" s="6"/>
      <c r="AA381" s="3"/>
      <c r="AB381" s="3"/>
      <c r="AC381" s="3"/>
      <c r="AD381" s="3"/>
    </row>
    <row r="382" spans="20:30" hidden="1" x14ac:dyDescent="0.25">
      <c r="T382" s="3"/>
      <c r="U382" s="8"/>
      <c r="V382" s="3"/>
      <c r="W382" s="9"/>
      <c r="X382" s="3"/>
      <c r="Y382" s="3"/>
      <c r="Z382" s="6"/>
      <c r="AA382" s="3"/>
      <c r="AB382" s="3"/>
      <c r="AC382" s="3"/>
      <c r="AD382" s="3"/>
    </row>
    <row r="383" spans="20:30" hidden="1" x14ac:dyDescent="0.25">
      <c r="T383" s="3"/>
      <c r="U383" s="8"/>
      <c r="V383" s="3"/>
      <c r="W383" s="9"/>
      <c r="X383" s="3"/>
      <c r="Y383" s="3"/>
      <c r="Z383" s="6"/>
      <c r="AA383" s="3"/>
      <c r="AB383" s="3"/>
      <c r="AC383" s="3"/>
      <c r="AD383" s="3"/>
    </row>
    <row r="384" spans="20:30" hidden="1" x14ac:dyDescent="0.25">
      <c r="T384" s="3"/>
      <c r="U384" s="8"/>
      <c r="V384" s="3"/>
      <c r="W384" s="9"/>
      <c r="X384" s="3"/>
      <c r="Y384" s="3"/>
      <c r="Z384" s="6"/>
      <c r="AA384" s="3"/>
      <c r="AB384" s="3"/>
      <c r="AC384" s="3"/>
      <c r="AD384" s="3"/>
    </row>
    <row r="385" spans="20:30" hidden="1" x14ac:dyDescent="0.25">
      <c r="T385" s="3"/>
      <c r="U385" s="8"/>
      <c r="V385" s="3"/>
      <c r="W385" s="9"/>
      <c r="X385" s="3"/>
      <c r="Y385" s="3"/>
      <c r="Z385" s="6"/>
      <c r="AA385" s="3"/>
      <c r="AB385" s="3"/>
      <c r="AC385" s="3"/>
      <c r="AD385" s="3"/>
    </row>
    <row r="386" spans="20:30" hidden="1" x14ac:dyDescent="0.25">
      <c r="T386" s="3"/>
      <c r="U386" s="8"/>
      <c r="V386" s="3"/>
      <c r="W386" s="9"/>
      <c r="X386" s="3"/>
      <c r="Y386" s="3"/>
      <c r="Z386" s="6"/>
      <c r="AA386" s="3"/>
      <c r="AB386" s="3"/>
      <c r="AC386" s="3"/>
      <c r="AD386" s="3"/>
    </row>
    <row r="387" spans="20:30" hidden="1" x14ac:dyDescent="0.25">
      <c r="T387" s="3"/>
      <c r="U387" s="8"/>
      <c r="V387" s="3"/>
      <c r="W387" s="9"/>
      <c r="X387" s="3"/>
      <c r="Y387" s="3"/>
      <c r="Z387" s="6"/>
      <c r="AA387" s="3"/>
      <c r="AB387" s="3"/>
      <c r="AC387" s="3"/>
      <c r="AD387" s="3"/>
    </row>
    <row r="388" spans="20:30" hidden="1" x14ac:dyDescent="0.25">
      <c r="T388" s="3"/>
      <c r="U388" s="8"/>
      <c r="V388" s="3"/>
      <c r="W388" s="9"/>
      <c r="X388" s="3"/>
      <c r="Y388" s="3"/>
      <c r="Z388" s="6"/>
      <c r="AA388" s="3"/>
      <c r="AB388" s="3"/>
      <c r="AC388" s="3"/>
      <c r="AD388" s="3"/>
    </row>
    <row r="389" spans="20:30" hidden="1" x14ac:dyDescent="0.25">
      <c r="T389" s="3"/>
      <c r="U389" s="8"/>
      <c r="V389" s="3"/>
      <c r="W389" s="9"/>
      <c r="X389" s="3"/>
      <c r="Y389" s="3"/>
      <c r="Z389" s="6"/>
      <c r="AA389" s="3"/>
      <c r="AB389" s="3"/>
      <c r="AC389" s="3"/>
      <c r="AD389" s="3"/>
    </row>
    <row r="390" spans="20:30" hidden="1" x14ac:dyDescent="0.25">
      <c r="T390" s="3"/>
      <c r="U390" s="8"/>
      <c r="V390" s="3"/>
      <c r="W390" s="9"/>
      <c r="X390" s="3"/>
      <c r="Y390" s="3"/>
      <c r="Z390" s="6"/>
      <c r="AA390" s="3"/>
      <c r="AB390" s="3"/>
      <c r="AC390" s="3"/>
      <c r="AD390" s="3"/>
    </row>
    <row r="391" spans="20:30" hidden="1" x14ac:dyDescent="0.25">
      <c r="T391" s="3"/>
      <c r="U391" s="8"/>
      <c r="V391" s="3"/>
      <c r="W391" s="9"/>
      <c r="X391" s="3"/>
      <c r="Y391" s="3"/>
      <c r="Z391" s="6"/>
      <c r="AA391" s="3"/>
      <c r="AB391" s="3"/>
      <c r="AC391" s="3"/>
      <c r="AD391" s="3"/>
    </row>
    <row r="392" spans="20:30" hidden="1" x14ac:dyDescent="0.25">
      <c r="T392" s="3"/>
      <c r="U392" s="8"/>
      <c r="V392" s="3"/>
      <c r="W392" s="9"/>
      <c r="X392" s="3"/>
      <c r="Y392" s="3"/>
      <c r="Z392" s="6"/>
      <c r="AA392" s="3"/>
      <c r="AB392" s="3"/>
      <c r="AC392" s="3"/>
      <c r="AD392" s="3"/>
    </row>
    <row r="393" spans="20:30" hidden="1" x14ac:dyDescent="0.25">
      <c r="T393" s="3"/>
      <c r="U393" s="8"/>
      <c r="V393" s="3"/>
      <c r="W393" s="9"/>
      <c r="X393" s="3"/>
      <c r="Y393" s="3"/>
      <c r="Z393" s="6"/>
      <c r="AA393" s="3"/>
      <c r="AB393" s="3"/>
      <c r="AC393" s="3"/>
      <c r="AD393" s="3"/>
    </row>
    <row r="394" spans="20:30" hidden="1" x14ac:dyDescent="0.25">
      <c r="T394" s="3"/>
      <c r="U394" s="8"/>
      <c r="V394" s="3"/>
      <c r="W394" s="9"/>
      <c r="X394" s="3"/>
      <c r="Y394" s="3"/>
      <c r="Z394" s="6"/>
      <c r="AA394" s="3"/>
      <c r="AB394" s="3"/>
      <c r="AC394" s="3"/>
      <c r="AD394" s="3"/>
    </row>
    <row r="395" spans="20:30" hidden="1" x14ac:dyDescent="0.25">
      <c r="T395" s="3"/>
      <c r="U395" s="8"/>
      <c r="V395" s="3"/>
      <c r="W395" s="9"/>
      <c r="X395" s="3"/>
      <c r="Y395" s="3"/>
      <c r="Z395" s="6"/>
      <c r="AA395" s="3"/>
      <c r="AB395" s="3"/>
      <c r="AC395" s="3"/>
      <c r="AD395" s="3"/>
    </row>
    <row r="396" spans="20:30" hidden="1" x14ac:dyDescent="0.25">
      <c r="T396" s="3"/>
      <c r="U396" s="8"/>
      <c r="V396" s="3"/>
      <c r="W396" s="9"/>
      <c r="X396" s="3"/>
      <c r="Y396" s="3"/>
      <c r="Z396" s="6"/>
      <c r="AA396" s="3"/>
      <c r="AB396" s="3"/>
      <c r="AC396" s="3"/>
      <c r="AD396" s="3"/>
    </row>
    <row r="397" spans="20:30" hidden="1" x14ac:dyDescent="0.25">
      <c r="T397" s="3"/>
      <c r="U397" s="8"/>
      <c r="V397" s="3"/>
      <c r="W397" s="9"/>
      <c r="X397" s="3"/>
      <c r="Y397" s="3"/>
      <c r="Z397" s="6"/>
      <c r="AA397" s="3"/>
      <c r="AB397" s="3"/>
      <c r="AC397" s="3"/>
      <c r="AD397" s="3"/>
    </row>
    <row r="398" spans="20:30" hidden="1" x14ac:dyDescent="0.25">
      <c r="T398" s="3"/>
      <c r="U398" s="8"/>
      <c r="V398" s="3"/>
      <c r="W398" s="9"/>
      <c r="X398" s="3"/>
      <c r="Y398" s="3"/>
      <c r="Z398" s="6"/>
      <c r="AA398" s="3"/>
      <c r="AB398" s="3"/>
      <c r="AC398" s="3"/>
      <c r="AD398" s="3"/>
    </row>
    <row r="399" spans="20:30" hidden="1" x14ac:dyDescent="0.25">
      <c r="T399" s="3"/>
      <c r="U399" s="8"/>
      <c r="V399" s="3"/>
      <c r="W399" s="9"/>
      <c r="X399" s="3"/>
      <c r="Y399" s="3"/>
      <c r="Z399" s="6"/>
      <c r="AA399" s="3"/>
      <c r="AB399" s="3"/>
      <c r="AC399" s="3"/>
      <c r="AD399" s="3"/>
    </row>
    <row r="400" spans="20:30" hidden="1" x14ac:dyDescent="0.25">
      <c r="T400" s="3"/>
      <c r="U400" s="8"/>
      <c r="V400" s="3"/>
      <c r="W400" s="9"/>
      <c r="X400" s="3"/>
      <c r="Y400" s="3"/>
      <c r="Z400" s="6"/>
      <c r="AA400" s="3"/>
      <c r="AB400" s="3"/>
      <c r="AC400" s="3"/>
      <c r="AD400" s="3"/>
    </row>
    <row r="401" spans="20:30" hidden="1" x14ac:dyDescent="0.25">
      <c r="T401" s="3"/>
      <c r="U401" s="8"/>
      <c r="V401" s="3"/>
      <c r="W401" s="9"/>
      <c r="X401" s="3"/>
      <c r="Y401" s="3"/>
      <c r="Z401" s="6"/>
      <c r="AA401" s="3"/>
      <c r="AB401" s="3"/>
      <c r="AC401" s="3"/>
      <c r="AD401" s="3"/>
    </row>
    <row r="402" spans="20:30" hidden="1" x14ac:dyDescent="0.25">
      <c r="T402" s="3"/>
      <c r="U402" s="8"/>
      <c r="V402" s="3"/>
      <c r="W402" s="9"/>
      <c r="X402" s="3"/>
      <c r="Y402" s="3"/>
      <c r="Z402" s="6"/>
      <c r="AA402" s="3"/>
      <c r="AB402" s="3"/>
      <c r="AC402" s="3"/>
      <c r="AD402" s="3"/>
    </row>
    <row r="403" spans="20:30" hidden="1" x14ac:dyDescent="0.25">
      <c r="T403" s="3"/>
      <c r="U403" s="8"/>
      <c r="V403" s="3"/>
      <c r="W403" s="9"/>
      <c r="X403" s="3"/>
      <c r="Y403" s="3"/>
      <c r="Z403" s="6"/>
      <c r="AA403" s="3"/>
      <c r="AB403" s="3"/>
      <c r="AC403" s="3"/>
      <c r="AD403" s="3"/>
    </row>
    <row r="404" spans="20:30" hidden="1" x14ac:dyDescent="0.25">
      <c r="T404" s="3"/>
      <c r="U404" s="8"/>
      <c r="V404" s="3"/>
      <c r="W404" s="9"/>
      <c r="X404" s="3"/>
      <c r="Y404" s="3"/>
      <c r="Z404" s="6"/>
      <c r="AA404" s="3"/>
      <c r="AB404" s="3"/>
      <c r="AC404" s="3"/>
      <c r="AD404" s="3"/>
    </row>
    <row r="405" spans="20:30" hidden="1" x14ac:dyDescent="0.25">
      <c r="T405" s="3"/>
      <c r="U405" s="8"/>
      <c r="V405" s="3"/>
      <c r="W405" s="9"/>
      <c r="X405" s="3"/>
      <c r="Y405" s="3"/>
      <c r="Z405" s="6"/>
      <c r="AA405" s="3"/>
      <c r="AB405" s="3"/>
      <c r="AC405" s="3"/>
      <c r="AD405" s="3"/>
    </row>
    <row r="406" spans="20:30" hidden="1" x14ac:dyDescent="0.25">
      <c r="T406" s="3"/>
      <c r="U406" s="8"/>
      <c r="V406" s="3"/>
      <c r="W406" s="9"/>
      <c r="X406" s="3"/>
      <c r="Y406" s="3"/>
      <c r="Z406" s="6"/>
      <c r="AA406" s="3"/>
      <c r="AB406" s="3"/>
      <c r="AC406" s="3"/>
      <c r="AD406" s="3"/>
    </row>
    <row r="407" spans="20:30" hidden="1" x14ac:dyDescent="0.25">
      <c r="T407" s="3"/>
      <c r="U407" s="8"/>
      <c r="V407" s="3"/>
      <c r="W407" s="9"/>
      <c r="X407" s="3"/>
      <c r="Y407" s="3"/>
      <c r="Z407" s="6"/>
      <c r="AA407" s="3"/>
      <c r="AB407" s="3"/>
      <c r="AC407" s="3"/>
      <c r="AD407" s="3"/>
    </row>
    <row r="408" spans="20:30" hidden="1" x14ac:dyDescent="0.25">
      <c r="T408" s="3"/>
      <c r="U408" s="8"/>
      <c r="V408" s="3"/>
      <c r="W408" s="9"/>
      <c r="X408" s="3"/>
      <c r="Y408" s="3"/>
      <c r="Z408" s="6"/>
      <c r="AA408" s="3"/>
      <c r="AB408" s="3"/>
      <c r="AC408" s="3"/>
      <c r="AD408" s="3"/>
    </row>
    <row r="409" spans="20:30" hidden="1" x14ac:dyDescent="0.25">
      <c r="T409" s="3"/>
      <c r="U409" s="8"/>
      <c r="V409" s="3"/>
      <c r="W409" s="9"/>
      <c r="X409" s="3"/>
      <c r="Y409" s="3"/>
      <c r="Z409" s="6"/>
      <c r="AA409" s="3"/>
      <c r="AB409" s="3"/>
      <c r="AC409" s="3"/>
      <c r="AD409" s="3"/>
    </row>
    <row r="410" spans="20:30" hidden="1" x14ac:dyDescent="0.25">
      <c r="T410" s="3"/>
      <c r="U410" s="8"/>
      <c r="V410" s="3"/>
      <c r="W410" s="9"/>
      <c r="X410" s="3"/>
      <c r="Y410" s="3"/>
      <c r="Z410" s="6"/>
      <c r="AA410" s="3"/>
      <c r="AB410" s="3"/>
      <c r="AC410" s="3"/>
      <c r="AD410" s="3"/>
    </row>
    <row r="411" spans="20:30" hidden="1" x14ac:dyDescent="0.25">
      <c r="T411" s="3"/>
      <c r="U411" s="8"/>
      <c r="V411" s="3"/>
      <c r="W411" s="9"/>
      <c r="X411" s="3"/>
      <c r="Y411" s="3"/>
      <c r="Z411" s="6"/>
      <c r="AA411" s="3"/>
      <c r="AB411" s="3"/>
      <c r="AC411" s="3"/>
      <c r="AD411" s="3"/>
    </row>
    <row r="412" spans="20:30" hidden="1" x14ac:dyDescent="0.25">
      <c r="T412" s="3"/>
      <c r="U412" s="8"/>
      <c r="V412" s="3"/>
      <c r="W412" s="9"/>
      <c r="X412" s="3"/>
      <c r="Y412" s="3"/>
      <c r="Z412" s="6"/>
      <c r="AA412" s="3"/>
      <c r="AB412" s="3"/>
      <c r="AC412" s="3"/>
      <c r="AD412" s="3"/>
    </row>
    <row r="413" spans="20:30" hidden="1" x14ac:dyDescent="0.25">
      <c r="T413" s="3"/>
      <c r="U413" s="8"/>
      <c r="V413" s="3"/>
      <c r="W413" s="9"/>
      <c r="X413" s="3"/>
      <c r="Y413" s="3"/>
      <c r="Z413" s="6"/>
      <c r="AA413" s="3"/>
      <c r="AB413" s="3"/>
      <c r="AC413" s="3"/>
      <c r="AD413" s="3"/>
    </row>
    <row r="414" spans="20:30" hidden="1" x14ac:dyDescent="0.25">
      <c r="T414" s="3"/>
      <c r="U414" s="8"/>
      <c r="V414" s="3"/>
      <c r="W414" s="9"/>
      <c r="X414" s="3"/>
      <c r="Y414" s="3"/>
      <c r="Z414" s="6"/>
      <c r="AA414" s="3"/>
      <c r="AB414" s="3"/>
      <c r="AC414" s="3"/>
      <c r="AD414" s="3"/>
    </row>
    <row r="415" spans="20:30" hidden="1" x14ac:dyDescent="0.25">
      <c r="T415" s="3"/>
      <c r="U415" s="8"/>
      <c r="V415" s="3"/>
      <c r="W415" s="9"/>
      <c r="X415" s="3"/>
      <c r="Y415" s="3"/>
      <c r="Z415" s="6"/>
      <c r="AA415" s="3"/>
      <c r="AB415" s="3"/>
      <c r="AC415" s="3"/>
      <c r="AD415" s="3"/>
    </row>
    <row r="416" spans="20:30" hidden="1" x14ac:dyDescent="0.25">
      <c r="T416" s="3"/>
      <c r="U416" s="8"/>
      <c r="V416" s="3"/>
      <c r="W416" s="9"/>
      <c r="X416" s="3"/>
      <c r="Y416" s="3"/>
      <c r="Z416" s="6"/>
      <c r="AA416" s="3"/>
      <c r="AB416" s="3"/>
      <c r="AC416" s="3"/>
      <c r="AD416" s="3"/>
    </row>
    <row r="417" spans="20:30" hidden="1" x14ac:dyDescent="0.25">
      <c r="T417" s="3"/>
      <c r="U417" s="8"/>
      <c r="V417" s="3"/>
      <c r="W417" s="9"/>
      <c r="X417" s="3"/>
      <c r="Y417" s="3"/>
      <c r="Z417" s="6"/>
      <c r="AA417" s="3"/>
      <c r="AB417" s="3"/>
      <c r="AC417" s="3"/>
      <c r="AD417" s="3"/>
    </row>
    <row r="418" spans="20:30" hidden="1" x14ac:dyDescent="0.25">
      <c r="T418" s="3"/>
      <c r="U418" s="8"/>
      <c r="V418" s="3"/>
      <c r="W418" s="9"/>
      <c r="X418" s="3"/>
      <c r="Y418" s="3"/>
      <c r="Z418" s="6"/>
      <c r="AA418" s="3"/>
      <c r="AB418" s="3"/>
      <c r="AC418" s="3"/>
      <c r="AD418" s="3"/>
    </row>
    <row r="419" spans="20:30" hidden="1" x14ac:dyDescent="0.25">
      <c r="T419" s="3"/>
      <c r="U419" s="8"/>
      <c r="V419" s="3"/>
      <c r="W419" s="9"/>
      <c r="X419" s="3"/>
      <c r="Y419" s="3"/>
      <c r="Z419" s="6"/>
      <c r="AA419" s="3"/>
      <c r="AB419" s="3"/>
      <c r="AC419" s="3"/>
      <c r="AD419" s="3"/>
    </row>
    <row r="420" spans="20:30" hidden="1" x14ac:dyDescent="0.25">
      <c r="T420" s="3"/>
      <c r="U420" s="8"/>
      <c r="V420" s="3"/>
      <c r="W420" s="9"/>
      <c r="X420" s="3"/>
      <c r="Y420" s="3"/>
      <c r="Z420" s="6"/>
      <c r="AA420" s="3"/>
      <c r="AB420" s="3"/>
      <c r="AC420" s="3"/>
      <c r="AD420" s="3"/>
    </row>
    <row r="421" spans="20:30" hidden="1" x14ac:dyDescent="0.25">
      <c r="T421" s="3"/>
      <c r="U421" s="8"/>
      <c r="V421" s="3"/>
      <c r="W421" s="9"/>
      <c r="X421" s="3"/>
      <c r="Y421" s="3"/>
      <c r="Z421" s="6"/>
      <c r="AA421" s="3"/>
      <c r="AB421" s="3"/>
      <c r="AC421" s="3"/>
      <c r="AD421" s="3"/>
    </row>
    <row r="422" spans="20:30" hidden="1" x14ac:dyDescent="0.25">
      <c r="T422" s="3"/>
      <c r="U422" s="8"/>
      <c r="V422" s="3"/>
      <c r="W422" s="9"/>
      <c r="X422" s="3"/>
      <c r="Y422" s="3"/>
      <c r="Z422" s="6"/>
      <c r="AA422" s="3"/>
      <c r="AB422" s="3"/>
      <c r="AC422" s="3"/>
      <c r="AD422" s="3"/>
    </row>
    <row r="423" spans="20:30" hidden="1" x14ac:dyDescent="0.25">
      <c r="T423" s="3"/>
      <c r="U423" s="8"/>
      <c r="V423" s="3"/>
      <c r="W423" s="9"/>
      <c r="X423" s="3"/>
      <c r="Y423" s="3"/>
      <c r="Z423" s="6"/>
      <c r="AA423" s="3"/>
      <c r="AB423" s="3"/>
      <c r="AC423" s="3"/>
      <c r="AD423" s="3"/>
    </row>
    <row r="424" spans="20:30" hidden="1" x14ac:dyDescent="0.25">
      <c r="T424" s="3"/>
      <c r="U424" s="8"/>
      <c r="V424" s="3"/>
      <c r="W424" s="9"/>
      <c r="X424" s="3"/>
      <c r="Y424" s="3"/>
      <c r="Z424" s="6"/>
      <c r="AA424" s="3"/>
      <c r="AB424" s="3"/>
      <c r="AC424" s="3"/>
      <c r="AD424" s="3"/>
    </row>
    <row r="425" spans="20:30" hidden="1" x14ac:dyDescent="0.25">
      <c r="T425" s="3"/>
      <c r="U425" s="8"/>
      <c r="V425" s="3"/>
      <c r="W425" s="9"/>
      <c r="X425" s="3"/>
      <c r="Y425" s="3"/>
      <c r="Z425" s="6"/>
      <c r="AA425" s="3"/>
      <c r="AB425" s="3"/>
      <c r="AC425" s="3"/>
      <c r="AD425" s="3"/>
    </row>
    <row r="426" spans="20:30" hidden="1" x14ac:dyDescent="0.25">
      <c r="T426" s="3"/>
      <c r="U426" s="8"/>
      <c r="V426" s="3"/>
      <c r="W426" s="9"/>
      <c r="X426" s="3"/>
      <c r="Y426" s="3"/>
      <c r="Z426" s="6"/>
      <c r="AA426" s="3"/>
      <c r="AB426" s="3"/>
      <c r="AC426" s="3"/>
      <c r="AD426" s="3"/>
    </row>
    <row r="427" spans="20:30" hidden="1" x14ac:dyDescent="0.25">
      <c r="T427" s="3"/>
      <c r="U427" s="8"/>
      <c r="V427" s="3"/>
      <c r="W427" s="9"/>
      <c r="X427" s="3"/>
      <c r="Y427" s="3"/>
      <c r="Z427" s="6"/>
      <c r="AA427" s="3"/>
      <c r="AB427" s="3"/>
      <c r="AC427" s="3"/>
      <c r="AD427" s="3"/>
    </row>
    <row r="428" spans="20:30" hidden="1" x14ac:dyDescent="0.25">
      <c r="T428" s="3"/>
      <c r="U428" s="8"/>
      <c r="V428" s="3"/>
      <c r="W428" s="9"/>
      <c r="X428" s="3"/>
      <c r="Y428" s="3"/>
      <c r="Z428" s="6"/>
      <c r="AA428" s="3"/>
      <c r="AB428" s="3"/>
      <c r="AC428" s="3"/>
      <c r="AD428" s="3"/>
    </row>
    <row r="429" spans="20:30" hidden="1" x14ac:dyDescent="0.25">
      <c r="T429" s="3"/>
      <c r="U429" s="8"/>
      <c r="V429" s="3"/>
      <c r="W429" s="9"/>
      <c r="X429" s="3"/>
      <c r="Y429" s="3"/>
      <c r="Z429" s="6"/>
      <c r="AA429" s="3"/>
      <c r="AB429" s="3"/>
      <c r="AC429" s="3"/>
      <c r="AD429" s="3"/>
    </row>
    <row r="430" spans="20:30" hidden="1" x14ac:dyDescent="0.25">
      <c r="T430" s="3"/>
      <c r="U430" s="8"/>
      <c r="V430" s="3"/>
      <c r="W430" s="9"/>
      <c r="X430" s="3"/>
      <c r="Y430" s="3"/>
      <c r="Z430" s="6"/>
      <c r="AA430" s="3"/>
      <c r="AB430" s="3"/>
      <c r="AC430" s="3"/>
      <c r="AD430" s="3"/>
    </row>
    <row r="431" spans="20:30" hidden="1" x14ac:dyDescent="0.25">
      <c r="T431" s="3"/>
      <c r="U431" s="8"/>
      <c r="V431" s="3"/>
      <c r="W431" s="9"/>
      <c r="X431" s="3"/>
      <c r="Y431" s="3"/>
      <c r="Z431" s="6"/>
      <c r="AA431" s="3"/>
      <c r="AB431" s="3"/>
      <c r="AC431" s="3"/>
      <c r="AD431" s="3"/>
    </row>
    <row r="432" spans="20:30" hidden="1" x14ac:dyDescent="0.25">
      <c r="T432" s="3"/>
      <c r="U432" s="8"/>
      <c r="V432" s="3"/>
      <c r="W432" s="9"/>
      <c r="X432" s="3"/>
      <c r="Y432" s="3"/>
      <c r="Z432" s="6"/>
      <c r="AA432" s="3"/>
      <c r="AB432" s="3"/>
      <c r="AC432" s="3"/>
      <c r="AD432" s="3"/>
    </row>
    <row r="433" spans="20:30" hidden="1" x14ac:dyDescent="0.25">
      <c r="T433" s="3"/>
      <c r="U433" s="8"/>
      <c r="V433" s="3"/>
      <c r="W433" s="9"/>
      <c r="X433" s="3"/>
      <c r="Y433" s="3"/>
      <c r="Z433" s="6"/>
      <c r="AA433" s="3"/>
      <c r="AB433" s="3"/>
      <c r="AC433" s="3"/>
      <c r="AD433" s="3"/>
    </row>
    <row r="434" spans="20:30" hidden="1" x14ac:dyDescent="0.25">
      <c r="T434" s="3"/>
      <c r="U434" s="8"/>
      <c r="V434" s="3"/>
      <c r="W434" s="9"/>
      <c r="X434" s="3"/>
      <c r="Y434" s="3"/>
      <c r="Z434" s="6"/>
      <c r="AA434" s="3"/>
      <c r="AB434" s="3"/>
      <c r="AC434" s="3"/>
      <c r="AD434" s="3"/>
    </row>
    <row r="435" spans="20:30" hidden="1" x14ac:dyDescent="0.25">
      <c r="T435" s="3"/>
      <c r="U435" s="8"/>
      <c r="V435" s="3"/>
      <c r="W435" s="9"/>
      <c r="X435" s="3"/>
      <c r="Y435" s="3"/>
      <c r="Z435" s="6"/>
      <c r="AA435" s="3"/>
      <c r="AB435" s="3"/>
      <c r="AC435" s="3"/>
      <c r="AD435" s="3"/>
    </row>
    <row r="436" spans="20:30" hidden="1" x14ac:dyDescent="0.25">
      <c r="T436" s="3"/>
      <c r="U436" s="8"/>
      <c r="V436" s="3"/>
      <c r="W436" s="9"/>
      <c r="X436" s="3"/>
      <c r="Y436" s="3"/>
      <c r="Z436" s="6"/>
      <c r="AA436" s="3"/>
      <c r="AB436" s="3"/>
      <c r="AC436" s="3"/>
      <c r="AD436" s="3"/>
    </row>
    <row r="437" spans="20:30" hidden="1" x14ac:dyDescent="0.25">
      <c r="T437" s="3"/>
      <c r="U437" s="8"/>
      <c r="V437" s="3"/>
      <c r="W437" s="9"/>
      <c r="X437" s="3"/>
      <c r="Y437" s="3"/>
      <c r="Z437" s="6"/>
      <c r="AA437" s="3"/>
      <c r="AB437" s="3"/>
      <c r="AC437" s="3"/>
      <c r="AD437" s="3"/>
    </row>
    <row r="438" spans="20:30" hidden="1" x14ac:dyDescent="0.25">
      <c r="T438" s="3"/>
      <c r="U438" s="8"/>
      <c r="V438" s="3"/>
      <c r="W438" s="9"/>
      <c r="X438" s="3"/>
      <c r="Y438" s="3"/>
      <c r="Z438" s="6"/>
      <c r="AA438" s="3"/>
      <c r="AB438" s="3"/>
      <c r="AC438" s="3"/>
      <c r="AD438" s="3"/>
    </row>
    <row r="439" spans="20:30" hidden="1" x14ac:dyDescent="0.25">
      <c r="T439" s="3"/>
      <c r="U439" s="8"/>
      <c r="V439" s="3"/>
      <c r="W439" s="9"/>
      <c r="X439" s="3"/>
      <c r="Y439" s="3"/>
      <c r="Z439" s="6"/>
      <c r="AA439" s="3"/>
      <c r="AB439" s="3"/>
      <c r="AC439" s="3"/>
      <c r="AD439" s="3"/>
    </row>
    <row r="440" spans="20:30" hidden="1" x14ac:dyDescent="0.25">
      <c r="T440" s="3"/>
      <c r="U440" s="8"/>
      <c r="V440" s="3"/>
      <c r="W440" s="9"/>
      <c r="X440" s="3"/>
      <c r="Y440" s="3"/>
      <c r="Z440" s="6"/>
      <c r="AA440" s="3"/>
      <c r="AB440" s="3"/>
      <c r="AC440" s="3"/>
      <c r="AD440" s="3"/>
    </row>
    <row r="441" spans="20:30" hidden="1" x14ac:dyDescent="0.25">
      <c r="T441" s="3"/>
      <c r="U441" s="8"/>
      <c r="V441" s="3"/>
      <c r="W441" s="9"/>
      <c r="X441" s="3"/>
      <c r="Y441" s="3"/>
      <c r="Z441" s="6"/>
      <c r="AA441" s="3"/>
      <c r="AB441" s="3"/>
      <c r="AC441" s="3"/>
      <c r="AD441" s="3"/>
    </row>
    <row r="442" spans="20:30" hidden="1" x14ac:dyDescent="0.25">
      <c r="T442" s="3"/>
      <c r="U442" s="8"/>
      <c r="V442" s="3"/>
      <c r="W442" s="9"/>
      <c r="X442" s="3"/>
      <c r="Y442" s="3"/>
      <c r="Z442" s="6"/>
      <c r="AA442" s="3"/>
      <c r="AB442" s="3"/>
      <c r="AC442" s="3"/>
      <c r="AD442" s="3"/>
    </row>
    <row r="443" spans="20:30" hidden="1" x14ac:dyDescent="0.25">
      <c r="T443" s="3"/>
      <c r="U443" s="8"/>
      <c r="V443" s="3"/>
      <c r="W443" s="9"/>
      <c r="X443" s="3"/>
      <c r="Y443" s="3"/>
      <c r="Z443" s="6"/>
      <c r="AA443" s="3"/>
      <c r="AB443" s="3"/>
      <c r="AC443" s="3"/>
      <c r="AD443" s="3"/>
    </row>
    <row r="444" spans="20:30" hidden="1" x14ac:dyDescent="0.25">
      <c r="T444" s="3"/>
      <c r="U444" s="8"/>
      <c r="V444" s="3"/>
      <c r="W444" s="9"/>
      <c r="X444" s="3"/>
      <c r="Y444" s="3"/>
      <c r="Z444" s="6"/>
      <c r="AA444" s="3"/>
      <c r="AB444" s="3"/>
      <c r="AC444" s="3"/>
      <c r="AD444" s="3"/>
    </row>
    <row r="445" spans="20:30" hidden="1" x14ac:dyDescent="0.25">
      <c r="T445" s="3"/>
      <c r="U445" s="8"/>
      <c r="V445" s="3"/>
      <c r="W445" s="9"/>
      <c r="X445" s="3"/>
      <c r="Y445" s="3"/>
      <c r="Z445" s="6"/>
      <c r="AA445" s="3"/>
      <c r="AB445" s="3"/>
      <c r="AC445" s="3"/>
      <c r="AD445" s="3"/>
    </row>
    <row r="446" spans="20:30" hidden="1" x14ac:dyDescent="0.25">
      <c r="T446" s="3"/>
      <c r="U446" s="8"/>
      <c r="V446" s="3"/>
      <c r="W446" s="9"/>
      <c r="X446" s="3"/>
      <c r="Y446" s="3"/>
      <c r="Z446" s="6"/>
      <c r="AA446" s="3"/>
      <c r="AB446" s="3"/>
      <c r="AC446" s="3"/>
      <c r="AD446" s="3"/>
    </row>
    <row r="447" spans="20:30" hidden="1" x14ac:dyDescent="0.25">
      <c r="T447" s="3"/>
      <c r="U447" s="8"/>
      <c r="V447" s="3"/>
      <c r="W447" s="9"/>
      <c r="X447" s="3"/>
      <c r="Y447" s="3"/>
      <c r="Z447" s="6"/>
      <c r="AA447" s="3"/>
      <c r="AB447" s="3"/>
      <c r="AC447" s="3"/>
      <c r="AD447" s="3"/>
    </row>
    <row r="448" spans="20:30" hidden="1" x14ac:dyDescent="0.25">
      <c r="T448" s="3"/>
      <c r="U448" s="8"/>
      <c r="V448" s="3"/>
      <c r="W448" s="9"/>
      <c r="X448" s="3"/>
      <c r="Y448" s="3"/>
      <c r="Z448" s="6"/>
      <c r="AA448" s="3"/>
      <c r="AB448" s="3"/>
      <c r="AC448" s="3"/>
      <c r="AD448" s="3"/>
    </row>
    <row r="449" spans="20:30" hidden="1" x14ac:dyDescent="0.25">
      <c r="T449" s="3"/>
      <c r="U449" s="8"/>
      <c r="V449" s="3"/>
      <c r="W449" s="9"/>
      <c r="X449" s="3"/>
      <c r="Y449" s="3"/>
      <c r="Z449" s="6"/>
      <c r="AA449" s="3"/>
      <c r="AB449" s="3"/>
      <c r="AC449" s="3"/>
      <c r="AD449" s="3"/>
    </row>
    <row r="450" spans="20:30" hidden="1" x14ac:dyDescent="0.25">
      <c r="T450" s="3"/>
      <c r="U450" s="8"/>
      <c r="V450" s="3"/>
      <c r="W450" s="9"/>
      <c r="X450" s="3"/>
      <c r="Y450" s="3"/>
      <c r="Z450" s="6"/>
      <c r="AA450" s="3"/>
      <c r="AB450" s="3"/>
      <c r="AC450" s="3"/>
      <c r="AD450" s="3"/>
    </row>
    <row r="451" spans="20:30" hidden="1" x14ac:dyDescent="0.25">
      <c r="T451" s="3"/>
      <c r="U451" s="8"/>
      <c r="V451" s="3"/>
      <c r="W451" s="9"/>
      <c r="X451" s="3"/>
      <c r="Y451" s="3"/>
      <c r="Z451" s="6"/>
      <c r="AA451" s="3"/>
      <c r="AB451" s="3"/>
      <c r="AC451" s="3"/>
      <c r="AD451" s="3"/>
    </row>
    <row r="452" spans="20:30" hidden="1" x14ac:dyDescent="0.25">
      <c r="T452" s="3"/>
      <c r="U452" s="8"/>
      <c r="V452" s="3"/>
      <c r="W452" s="9"/>
      <c r="X452" s="3"/>
      <c r="Y452" s="3"/>
      <c r="Z452" s="6"/>
      <c r="AA452" s="3"/>
      <c r="AB452" s="3"/>
      <c r="AC452" s="3"/>
      <c r="AD452" s="3"/>
    </row>
    <row r="453" spans="20:30" hidden="1" x14ac:dyDescent="0.25">
      <c r="T453" s="3"/>
      <c r="U453" s="8"/>
      <c r="V453" s="3"/>
      <c r="W453" s="9"/>
      <c r="X453" s="3"/>
      <c r="Y453" s="3"/>
      <c r="Z453" s="6"/>
      <c r="AA453" s="3"/>
      <c r="AB453" s="3"/>
      <c r="AC453" s="3"/>
      <c r="AD453" s="3"/>
    </row>
    <row r="454" spans="20:30" hidden="1" x14ac:dyDescent="0.25">
      <c r="T454" s="3"/>
      <c r="U454" s="8"/>
      <c r="V454" s="3"/>
      <c r="W454" s="9"/>
      <c r="X454" s="3"/>
      <c r="Y454" s="3"/>
      <c r="Z454" s="6"/>
      <c r="AA454" s="3"/>
      <c r="AB454" s="3"/>
      <c r="AC454" s="3"/>
      <c r="AD454" s="3"/>
    </row>
    <row r="455" spans="20:30" hidden="1" x14ac:dyDescent="0.25">
      <c r="T455" s="3"/>
      <c r="U455" s="8"/>
      <c r="V455" s="3"/>
      <c r="W455" s="9"/>
      <c r="X455" s="3"/>
      <c r="Y455" s="3"/>
      <c r="Z455" s="6"/>
      <c r="AA455" s="3"/>
      <c r="AB455" s="3"/>
      <c r="AC455" s="3"/>
      <c r="AD455" s="3"/>
    </row>
    <row r="456" spans="20:30" hidden="1" x14ac:dyDescent="0.25">
      <c r="T456" s="3"/>
      <c r="U456" s="8"/>
      <c r="V456" s="3"/>
      <c r="W456" s="9"/>
      <c r="X456" s="3"/>
      <c r="Y456" s="3"/>
      <c r="Z456" s="6"/>
      <c r="AA456" s="3"/>
      <c r="AB456" s="3"/>
      <c r="AC456" s="3"/>
      <c r="AD456" s="3"/>
    </row>
    <row r="457" spans="20:30" hidden="1" x14ac:dyDescent="0.25">
      <c r="T457" s="3"/>
      <c r="U457" s="8"/>
      <c r="V457" s="3"/>
      <c r="W457" s="9"/>
      <c r="X457" s="3"/>
      <c r="Y457" s="3"/>
      <c r="Z457" s="6"/>
      <c r="AA457" s="3"/>
      <c r="AB457" s="3"/>
      <c r="AC457" s="3"/>
      <c r="AD457" s="3"/>
    </row>
    <row r="458" spans="20:30" hidden="1" x14ac:dyDescent="0.25">
      <c r="T458" s="3"/>
      <c r="U458" s="8"/>
      <c r="V458" s="3"/>
      <c r="W458" s="9"/>
      <c r="X458" s="3"/>
      <c r="Y458" s="3"/>
      <c r="Z458" s="6"/>
      <c r="AA458" s="3"/>
      <c r="AB458" s="3"/>
      <c r="AC458" s="3"/>
      <c r="AD458" s="3"/>
    </row>
    <row r="459" spans="20:30" hidden="1" x14ac:dyDescent="0.25">
      <c r="T459" s="3"/>
      <c r="U459" s="8"/>
      <c r="V459" s="3"/>
      <c r="W459" s="9"/>
      <c r="X459" s="3"/>
      <c r="Y459" s="3"/>
      <c r="Z459" s="6"/>
      <c r="AA459" s="3"/>
      <c r="AB459" s="3"/>
      <c r="AC459" s="3"/>
      <c r="AD459" s="3"/>
    </row>
    <row r="460" spans="20:30" hidden="1" x14ac:dyDescent="0.25">
      <c r="T460" s="3"/>
      <c r="U460" s="8"/>
      <c r="V460" s="3"/>
      <c r="W460" s="9"/>
      <c r="X460" s="3"/>
      <c r="Y460" s="3"/>
      <c r="Z460" s="6"/>
      <c r="AA460" s="3"/>
      <c r="AB460" s="3"/>
      <c r="AC460" s="3"/>
      <c r="AD460" s="3"/>
    </row>
    <row r="461" spans="20:30" hidden="1" x14ac:dyDescent="0.25">
      <c r="T461" s="3"/>
      <c r="U461" s="8"/>
      <c r="V461" s="3"/>
      <c r="W461" s="9"/>
      <c r="X461" s="3"/>
      <c r="Y461" s="3"/>
      <c r="Z461" s="6"/>
      <c r="AA461" s="3"/>
      <c r="AB461" s="3"/>
      <c r="AC461" s="3"/>
      <c r="AD461" s="3"/>
    </row>
    <row r="462" spans="20:30" hidden="1" x14ac:dyDescent="0.25">
      <c r="T462" s="3"/>
      <c r="U462" s="8"/>
      <c r="V462" s="3"/>
      <c r="W462" s="9"/>
      <c r="X462" s="3"/>
      <c r="Y462" s="3"/>
      <c r="Z462" s="6"/>
      <c r="AA462" s="3"/>
      <c r="AB462" s="3"/>
      <c r="AC462" s="3"/>
      <c r="AD462" s="3"/>
    </row>
    <row r="463" spans="20:30" hidden="1" x14ac:dyDescent="0.25">
      <c r="T463" s="3"/>
      <c r="U463" s="8"/>
      <c r="V463" s="3"/>
      <c r="W463" s="9"/>
      <c r="X463" s="3"/>
      <c r="Y463" s="3"/>
      <c r="Z463" s="6"/>
      <c r="AA463" s="3"/>
      <c r="AB463" s="3"/>
      <c r="AC463" s="3"/>
      <c r="AD463" s="3"/>
    </row>
    <row r="464" spans="20:30" hidden="1" x14ac:dyDescent="0.25">
      <c r="T464" s="3"/>
      <c r="U464" s="8"/>
      <c r="V464" s="3"/>
      <c r="W464" s="9"/>
      <c r="X464" s="3"/>
      <c r="Y464" s="3"/>
      <c r="Z464" s="6"/>
      <c r="AA464" s="3"/>
      <c r="AB464" s="3"/>
      <c r="AC464" s="3"/>
      <c r="AD464" s="3"/>
    </row>
    <row r="465" spans="20:30" hidden="1" x14ac:dyDescent="0.25">
      <c r="T465" s="3"/>
      <c r="U465" s="8"/>
      <c r="V465" s="3"/>
      <c r="W465" s="9"/>
      <c r="X465" s="3"/>
      <c r="Y465" s="3"/>
      <c r="Z465" s="6"/>
      <c r="AA465" s="3"/>
      <c r="AB465" s="3"/>
      <c r="AC465" s="3"/>
      <c r="AD465" s="3"/>
    </row>
    <row r="466" spans="20:30" hidden="1" x14ac:dyDescent="0.25">
      <c r="T466" s="3"/>
      <c r="U466" s="8"/>
      <c r="V466" s="3"/>
      <c r="W466" s="9"/>
      <c r="X466" s="3"/>
      <c r="Y466" s="3"/>
      <c r="Z466" s="6"/>
      <c r="AA466" s="3"/>
      <c r="AB466" s="3"/>
      <c r="AC466" s="3"/>
      <c r="AD466" s="3"/>
    </row>
    <row r="467" spans="20:30" hidden="1" x14ac:dyDescent="0.25">
      <c r="T467" s="3"/>
      <c r="U467" s="8"/>
      <c r="V467" s="3"/>
      <c r="W467" s="9"/>
      <c r="X467" s="3"/>
      <c r="Y467" s="3"/>
      <c r="Z467" s="6"/>
      <c r="AA467" s="3"/>
      <c r="AB467" s="3"/>
      <c r="AC467" s="3"/>
      <c r="AD467" s="3"/>
    </row>
    <row r="468" spans="20:30" hidden="1" x14ac:dyDescent="0.25">
      <c r="T468" s="3"/>
      <c r="U468" s="8"/>
      <c r="V468" s="3"/>
      <c r="W468" s="9"/>
      <c r="X468" s="3"/>
      <c r="Y468" s="3"/>
      <c r="Z468" s="6"/>
      <c r="AA468" s="3"/>
      <c r="AB468" s="3"/>
      <c r="AC468" s="3"/>
      <c r="AD468" s="3"/>
    </row>
    <row r="469" spans="20:30" hidden="1" x14ac:dyDescent="0.25">
      <c r="T469" s="3"/>
      <c r="U469" s="8"/>
      <c r="V469" s="3"/>
      <c r="W469" s="9"/>
      <c r="X469" s="3"/>
      <c r="Y469" s="3"/>
      <c r="Z469" s="6"/>
      <c r="AA469" s="3"/>
      <c r="AB469" s="3"/>
      <c r="AC469" s="3"/>
      <c r="AD469" s="3"/>
    </row>
    <row r="470" spans="20:30" hidden="1" x14ac:dyDescent="0.25">
      <c r="T470" s="3"/>
      <c r="U470" s="8"/>
      <c r="V470" s="3"/>
      <c r="W470" s="9"/>
      <c r="X470" s="3"/>
      <c r="Y470" s="3"/>
      <c r="Z470" s="6"/>
      <c r="AA470" s="3"/>
      <c r="AB470" s="3"/>
      <c r="AC470" s="3"/>
      <c r="AD470" s="3"/>
    </row>
    <row r="471" spans="20:30" hidden="1" x14ac:dyDescent="0.25">
      <c r="T471" s="3"/>
      <c r="U471" s="8"/>
      <c r="V471" s="3"/>
      <c r="W471" s="9"/>
      <c r="X471" s="3"/>
      <c r="Y471" s="3"/>
      <c r="Z471" s="6"/>
      <c r="AA471" s="3"/>
      <c r="AB471" s="3"/>
      <c r="AC471" s="3"/>
      <c r="AD471" s="3"/>
    </row>
    <row r="472" spans="20:30" hidden="1" x14ac:dyDescent="0.25">
      <c r="T472" s="3"/>
      <c r="U472" s="8"/>
      <c r="V472" s="3"/>
      <c r="W472" s="9"/>
      <c r="X472" s="3"/>
      <c r="Y472" s="3"/>
      <c r="Z472" s="6"/>
      <c r="AA472" s="3"/>
      <c r="AB472" s="3"/>
      <c r="AC472" s="3"/>
      <c r="AD472" s="3"/>
    </row>
    <row r="473" spans="20:30" hidden="1" x14ac:dyDescent="0.25">
      <c r="T473" s="3"/>
      <c r="U473" s="8"/>
      <c r="V473" s="3"/>
      <c r="W473" s="9"/>
      <c r="X473" s="3"/>
      <c r="Y473" s="3"/>
      <c r="Z473" s="6"/>
      <c r="AA473" s="3"/>
      <c r="AB473" s="3"/>
      <c r="AC473" s="3"/>
      <c r="AD473" s="3"/>
    </row>
    <row r="474" spans="20:30" hidden="1" x14ac:dyDescent="0.25">
      <c r="T474" s="3"/>
      <c r="U474" s="8"/>
      <c r="V474" s="3"/>
      <c r="W474" s="9"/>
      <c r="X474" s="3"/>
      <c r="Y474" s="3"/>
      <c r="Z474" s="6"/>
      <c r="AA474" s="3"/>
      <c r="AB474" s="3"/>
      <c r="AC474" s="3"/>
      <c r="AD474" s="3"/>
    </row>
    <row r="475" spans="20:30" hidden="1" x14ac:dyDescent="0.25">
      <c r="T475" s="3"/>
      <c r="U475" s="8"/>
      <c r="V475" s="3"/>
      <c r="W475" s="9"/>
      <c r="X475" s="3"/>
      <c r="Y475" s="3"/>
      <c r="Z475" s="6"/>
      <c r="AA475" s="3"/>
      <c r="AB475" s="3"/>
      <c r="AC475" s="3"/>
      <c r="AD475" s="3"/>
    </row>
    <row r="476" spans="20:30" hidden="1" x14ac:dyDescent="0.25">
      <c r="T476" s="3"/>
      <c r="U476" s="8"/>
      <c r="V476" s="3"/>
      <c r="W476" s="9"/>
      <c r="X476" s="3"/>
      <c r="Y476" s="3"/>
      <c r="Z476" s="6"/>
      <c r="AA476" s="3"/>
      <c r="AB476" s="3"/>
      <c r="AC476" s="3"/>
      <c r="AD476" s="3"/>
    </row>
    <row r="477" spans="20:30" hidden="1" x14ac:dyDescent="0.25">
      <c r="T477" s="3"/>
      <c r="U477" s="8"/>
      <c r="V477" s="3"/>
      <c r="W477" s="9"/>
      <c r="X477" s="3"/>
      <c r="Y477" s="3"/>
      <c r="Z477" s="6"/>
      <c r="AA477" s="3"/>
      <c r="AB477" s="3"/>
      <c r="AC477" s="3"/>
      <c r="AD477" s="3"/>
    </row>
    <row r="478" spans="20:30" hidden="1" x14ac:dyDescent="0.25">
      <c r="T478" s="3"/>
      <c r="U478" s="8"/>
      <c r="V478" s="3"/>
      <c r="W478" s="9"/>
      <c r="X478" s="3"/>
      <c r="Y478" s="3"/>
      <c r="Z478" s="6"/>
      <c r="AA478" s="3"/>
      <c r="AB478" s="3"/>
      <c r="AC478" s="3"/>
      <c r="AD478" s="3"/>
    </row>
    <row r="479" spans="20:30" hidden="1" x14ac:dyDescent="0.25">
      <c r="T479" s="3"/>
      <c r="U479" s="8"/>
      <c r="V479" s="3"/>
      <c r="W479" s="9"/>
      <c r="X479" s="3"/>
      <c r="Y479" s="3"/>
      <c r="Z479" s="6"/>
      <c r="AA479" s="3"/>
      <c r="AB479" s="3"/>
      <c r="AC479" s="3"/>
      <c r="AD479" s="3"/>
    </row>
    <row r="480" spans="20:30" hidden="1" x14ac:dyDescent="0.25">
      <c r="T480" s="3"/>
      <c r="U480" s="8"/>
      <c r="V480" s="3"/>
      <c r="W480" s="9"/>
      <c r="X480" s="3"/>
      <c r="Y480" s="3"/>
      <c r="Z480" s="6"/>
      <c r="AA480" s="3"/>
      <c r="AB480" s="3"/>
      <c r="AC480" s="3"/>
      <c r="AD480" s="3"/>
    </row>
    <row r="481" spans="20:30" hidden="1" x14ac:dyDescent="0.25">
      <c r="T481" s="3"/>
      <c r="U481" s="8"/>
      <c r="V481" s="3"/>
      <c r="W481" s="9"/>
      <c r="X481" s="3"/>
      <c r="Y481" s="3"/>
      <c r="Z481" s="6"/>
      <c r="AA481" s="3"/>
      <c r="AB481" s="3"/>
      <c r="AC481" s="3"/>
      <c r="AD481" s="3"/>
    </row>
    <row r="482" spans="20:30" hidden="1" x14ac:dyDescent="0.25">
      <c r="T482" s="3"/>
      <c r="U482" s="8"/>
      <c r="V482" s="3"/>
      <c r="W482" s="9"/>
      <c r="X482" s="3"/>
      <c r="Y482" s="3"/>
      <c r="Z482" s="6"/>
      <c r="AA482" s="3"/>
      <c r="AB482" s="3"/>
      <c r="AC482" s="3"/>
      <c r="AD482" s="3"/>
    </row>
    <row r="483" spans="20:30" hidden="1" x14ac:dyDescent="0.25">
      <c r="T483" s="3"/>
      <c r="U483" s="8"/>
      <c r="V483" s="3"/>
      <c r="W483" s="9"/>
      <c r="X483" s="3"/>
      <c r="Y483" s="3"/>
      <c r="Z483" s="6"/>
      <c r="AA483" s="3"/>
      <c r="AB483" s="3"/>
      <c r="AC483" s="3"/>
      <c r="AD483" s="3"/>
    </row>
    <row r="484" spans="20:30" hidden="1" x14ac:dyDescent="0.25">
      <c r="T484" s="3"/>
      <c r="U484" s="8"/>
      <c r="V484" s="3"/>
      <c r="W484" s="9"/>
      <c r="X484" s="3"/>
      <c r="Y484" s="3"/>
      <c r="Z484" s="6"/>
      <c r="AA484" s="3"/>
      <c r="AB484" s="3"/>
      <c r="AC484" s="3"/>
      <c r="AD484" s="3"/>
    </row>
    <row r="485" spans="20:30" hidden="1" x14ac:dyDescent="0.25">
      <c r="T485" s="3"/>
      <c r="U485" s="8"/>
      <c r="V485" s="3"/>
      <c r="W485" s="9"/>
      <c r="X485" s="3"/>
      <c r="Y485" s="3"/>
      <c r="Z485" s="6"/>
      <c r="AA485" s="3"/>
      <c r="AB485" s="3"/>
      <c r="AC485" s="3"/>
      <c r="AD485" s="3"/>
    </row>
    <row r="486" spans="20:30" hidden="1" x14ac:dyDescent="0.25">
      <c r="T486" s="3"/>
      <c r="U486" s="8"/>
      <c r="V486" s="3"/>
      <c r="W486" s="9"/>
      <c r="X486" s="3"/>
      <c r="Y486" s="3"/>
      <c r="Z486" s="6"/>
      <c r="AA486" s="3"/>
      <c r="AB486" s="3"/>
      <c r="AC486" s="3"/>
      <c r="AD486" s="3"/>
    </row>
    <row r="487" spans="20:30" hidden="1" x14ac:dyDescent="0.25">
      <c r="T487" s="3"/>
      <c r="U487" s="8"/>
      <c r="V487" s="3"/>
      <c r="W487" s="9"/>
      <c r="X487" s="3"/>
      <c r="Y487" s="3"/>
      <c r="Z487" s="6"/>
      <c r="AA487" s="3"/>
      <c r="AB487" s="3"/>
      <c r="AC487" s="3"/>
      <c r="AD487" s="3"/>
    </row>
    <row r="488" spans="20:30" hidden="1" x14ac:dyDescent="0.25">
      <c r="T488" s="3"/>
      <c r="U488" s="8"/>
      <c r="V488" s="3"/>
      <c r="W488" s="9"/>
      <c r="X488" s="3"/>
      <c r="Y488" s="3"/>
      <c r="Z488" s="6"/>
      <c r="AA488" s="3"/>
      <c r="AB488" s="3"/>
      <c r="AC488" s="3"/>
      <c r="AD488" s="3"/>
    </row>
    <row r="489" spans="20:30" hidden="1" x14ac:dyDescent="0.25">
      <c r="T489" s="3"/>
      <c r="U489" s="8"/>
      <c r="V489" s="3"/>
      <c r="W489" s="9"/>
      <c r="X489" s="3"/>
      <c r="Y489" s="3"/>
      <c r="Z489" s="6"/>
      <c r="AA489" s="3"/>
      <c r="AB489" s="3"/>
      <c r="AC489" s="3"/>
      <c r="AD489" s="3"/>
    </row>
    <row r="490" spans="20:30" hidden="1" x14ac:dyDescent="0.25">
      <c r="T490" s="3"/>
      <c r="U490" s="8"/>
      <c r="V490" s="3"/>
      <c r="W490" s="9"/>
      <c r="X490" s="3"/>
      <c r="Y490" s="3"/>
      <c r="Z490" s="6"/>
      <c r="AA490" s="3"/>
      <c r="AB490" s="3"/>
      <c r="AC490" s="3"/>
      <c r="AD490" s="3"/>
    </row>
    <row r="491" spans="20:30" hidden="1" x14ac:dyDescent="0.25">
      <c r="T491" s="3"/>
      <c r="U491" s="8"/>
      <c r="V491" s="3"/>
      <c r="W491" s="9"/>
      <c r="X491" s="3"/>
      <c r="Y491" s="3"/>
      <c r="Z491" s="6"/>
      <c r="AA491" s="3"/>
      <c r="AB491" s="3"/>
      <c r="AC491" s="3"/>
      <c r="AD491" s="3"/>
    </row>
    <row r="492" spans="20:30" hidden="1" x14ac:dyDescent="0.25">
      <c r="T492" s="3"/>
      <c r="U492" s="8"/>
      <c r="V492" s="3"/>
      <c r="W492" s="9"/>
      <c r="X492" s="3"/>
      <c r="Y492" s="3"/>
      <c r="Z492" s="6"/>
      <c r="AA492" s="3"/>
      <c r="AB492" s="3"/>
      <c r="AC492" s="3"/>
      <c r="AD492" s="3"/>
    </row>
    <row r="493" spans="20:30" hidden="1" x14ac:dyDescent="0.25">
      <c r="T493" s="3"/>
      <c r="U493" s="8"/>
      <c r="V493" s="3"/>
      <c r="W493" s="9"/>
      <c r="X493" s="3"/>
      <c r="Y493" s="3"/>
      <c r="Z493" s="6"/>
      <c r="AA493" s="3"/>
      <c r="AB493" s="3"/>
      <c r="AC493" s="3"/>
      <c r="AD493" s="3"/>
    </row>
    <row r="494" spans="20:30" hidden="1" x14ac:dyDescent="0.25">
      <c r="T494" s="3"/>
      <c r="U494" s="8"/>
      <c r="V494" s="3"/>
      <c r="W494" s="9"/>
      <c r="X494" s="3"/>
      <c r="Y494" s="3"/>
      <c r="Z494" s="6"/>
      <c r="AA494" s="3"/>
      <c r="AB494" s="3"/>
      <c r="AC494" s="3"/>
      <c r="AD494" s="3"/>
    </row>
    <row r="495" spans="20:30" hidden="1" x14ac:dyDescent="0.25">
      <c r="T495" s="3"/>
      <c r="U495" s="8"/>
      <c r="V495" s="3"/>
      <c r="W495" s="9"/>
      <c r="X495" s="3"/>
      <c r="Y495" s="3"/>
      <c r="Z495" s="6"/>
      <c r="AA495" s="3"/>
      <c r="AB495" s="3"/>
      <c r="AC495" s="3"/>
      <c r="AD495" s="3"/>
    </row>
    <row r="496" spans="20:30" hidden="1" x14ac:dyDescent="0.25">
      <c r="T496" s="3"/>
      <c r="U496" s="8"/>
      <c r="V496" s="3"/>
      <c r="W496" s="9"/>
      <c r="X496" s="3"/>
      <c r="Y496" s="3"/>
      <c r="Z496" s="6"/>
      <c r="AA496" s="3"/>
      <c r="AB496" s="3"/>
      <c r="AC496" s="3"/>
      <c r="AD496" s="3"/>
    </row>
    <row r="497" spans="20:30" hidden="1" x14ac:dyDescent="0.25">
      <c r="T497" s="3"/>
      <c r="U497" s="8"/>
      <c r="V497" s="3"/>
      <c r="W497" s="9"/>
      <c r="X497" s="3"/>
      <c r="Y497" s="3"/>
      <c r="Z497" s="6"/>
      <c r="AA497" s="3"/>
      <c r="AB497" s="3"/>
      <c r="AC497" s="3"/>
      <c r="AD497" s="3"/>
    </row>
    <row r="498" spans="20:30" hidden="1" x14ac:dyDescent="0.25">
      <c r="T498" s="3"/>
      <c r="U498" s="8"/>
      <c r="V498" s="3"/>
      <c r="W498" s="9"/>
      <c r="X498" s="3"/>
      <c r="Y498" s="3"/>
      <c r="Z498" s="6"/>
      <c r="AA498" s="3"/>
      <c r="AB498" s="3"/>
      <c r="AC498" s="3"/>
      <c r="AD498" s="3"/>
    </row>
    <row r="499" spans="20:30" hidden="1" x14ac:dyDescent="0.25">
      <c r="T499" s="3"/>
      <c r="U499" s="8"/>
      <c r="V499" s="3"/>
      <c r="W499" s="9"/>
      <c r="X499" s="3"/>
      <c r="Y499" s="3"/>
      <c r="Z499" s="6"/>
      <c r="AA499" s="3"/>
      <c r="AB499" s="3"/>
      <c r="AC499" s="3"/>
      <c r="AD499" s="3"/>
    </row>
    <row r="500" spans="20:30" hidden="1" x14ac:dyDescent="0.25">
      <c r="T500" s="3"/>
      <c r="U500" s="8"/>
      <c r="V500" s="3"/>
      <c r="W500" s="9"/>
      <c r="X500" s="3"/>
      <c r="Y500" s="3"/>
      <c r="Z500" s="6"/>
      <c r="AA500" s="3"/>
      <c r="AB500" s="3"/>
      <c r="AC500" s="3"/>
      <c r="AD500" s="3"/>
    </row>
    <row r="501" spans="20:30" hidden="1" x14ac:dyDescent="0.25">
      <c r="T501" s="3"/>
      <c r="U501" s="8"/>
      <c r="V501" s="3"/>
      <c r="W501" s="9"/>
      <c r="X501" s="3"/>
      <c r="Y501" s="3"/>
      <c r="Z501" s="6"/>
      <c r="AA501" s="3"/>
      <c r="AB501" s="3"/>
      <c r="AC501" s="3"/>
      <c r="AD501" s="3"/>
    </row>
    <row r="502" spans="20:30" hidden="1" x14ac:dyDescent="0.25">
      <c r="T502" s="3"/>
      <c r="U502" s="8"/>
      <c r="V502" s="3"/>
      <c r="W502" s="9"/>
      <c r="X502" s="3"/>
      <c r="Y502" s="3"/>
      <c r="Z502" s="6"/>
      <c r="AA502" s="3"/>
      <c r="AB502" s="3"/>
      <c r="AC502" s="3"/>
      <c r="AD502" s="3"/>
    </row>
    <row r="503" spans="20:30" hidden="1" x14ac:dyDescent="0.25">
      <c r="T503" s="3"/>
      <c r="U503" s="8"/>
      <c r="V503" s="3"/>
      <c r="W503" s="9"/>
      <c r="X503" s="3"/>
      <c r="Y503" s="3"/>
      <c r="Z503" s="6"/>
      <c r="AA503" s="3"/>
      <c r="AB503" s="3"/>
      <c r="AC503" s="3"/>
      <c r="AD503" s="3"/>
    </row>
    <row r="504" spans="20:30" hidden="1" x14ac:dyDescent="0.25">
      <c r="T504" s="3"/>
      <c r="U504" s="8"/>
      <c r="V504" s="3"/>
      <c r="W504" s="9"/>
      <c r="X504" s="3"/>
      <c r="Y504" s="3"/>
      <c r="Z504" s="6"/>
      <c r="AA504" s="3"/>
      <c r="AB504" s="3"/>
      <c r="AC504" s="3"/>
      <c r="AD504" s="3"/>
    </row>
    <row r="505" spans="20:30" hidden="1" x14ac:dyDescent="0.25">
      <c r="T505" s="3"/>
      <c r="U505" s="8"/>
      <c r="V505" s="3"/>
      <c r="W505" s="9"/>
      <c r="X505" s="3"/>
      <c r="Y505" s="3"/>
      <c r="Z505" s="6"/>
      <c r="AA505" s="3"/>
      <c r="AB505" s="3"/>
      <c r="AC505" s="3"/>
      <c r="AD505" s="3"/>
    </row>
    <row r="506" spans="20:30" hidden="1" x14ac:dyDescent="0.25">
      <c r="T506" s="3"/>
      <c r="U506" s="8"/>
      <c r="V506" s="3"/>
      <c r="W506" s="9"/>
      <c r="X506" s="3"/>
      <c r="Y506" s="3"/>
      <c r="Z506" s="6"/>
      <c r="AA506" s="3"/>
      <c r="AB506" s="3"/>
      <c r="AC506" s="3"/>
      <c r="AD506" s="3"/>
    </row>
    <row r="507" spans="20:30" hidden="1" x14ac:dyDescent="0.25">
      <c r="T507" s="3"/>
      <c r="U507" s="8"/>
      <c r="V507" s="3"/>
      <c r="W507" s="9"/>
      <c r="X507" s="3"/>
      <c r="Y507" s="3"/>
      <c r="Z507" s="6"/>
      <c r="AA507" s="3"/>
      <c r="AB507" s="3"/>
      <c r="AC507" s="3"/>
      <c r="AD507" s="3"/>
    </row>
    <row r="508" spans="20:30" hidden="1" x14ac:dyDescent="0.25">
      <c r="T508" s="3"/>
      <c r="U508" s="8"/>
      <c r="V508" s="3"/>
      <c r="W508" s="9"/>
      <c r="X508" s="3"/>
      <c r="Y508" s="3"/>
      <c r="Z508" s="6"/>
      <c r="AA508" s="3"/>
      <c r="AB508" s="3"/>
      <c r="AC508" s="3"/>
      <c r="AD508" s="3"/>
    </row>
    <row r="509" spans="20:30" hidden="1" x14ac:dyDescent="0.25">
      <c r="T509" s="3"/>
      <c r="U509" s="8"/>
      <c r="V509" s="3"/>
      <c r="W509" s="9"/>
      <c r="X509" s="3"/>
      <c r="Y509" s="3"/>
      <c r="Z509" s="6"/>
      <c r="AA509" s="3"/>
      <c r="AB509" s="3"/>
      <c r="AC509" s="3"/>
      <c r="AD509" s="3"/>
    </row>
    <row r="510" spans="20:30" hidden="1" x14ac:dyDescent="0.25">
      <c r="T510" s="3"/>
      <c r="U510" s="8"/>
      <c r="V510" s="3"/>
      <c r="W510" s="9"/>
      <c r="X510" s="3"/>
      <c r="Y510" s="3"/>
      <c r="Z510" s="6"/>
      <c r="AA510" s="3"/>
      <c r="AB510" s="3"/>
      <c r="AC510" s="3"/>
      <c r="AD510" s="3"/>
    </row>
    <row r="511" spans="20:30" hidden="1" x14ac:dyDescent="0.25">
      <c r="T511" s="3"/>
      <c r="U511" s="8"/>
      <c r="V511" s="3"/>
      <c r="W511" s="9"/>
      <c r="X511" s="3"/>
      <c r="Y511" s="3"/>
      <c r="Z511" s="6"/>
      <c r="AA511" s="3"/>
      <c r="AB511" s="3"/>
      <c r="AC511" s="3"/>
      <c r="AD511" s="3"/>
    </row>
    <row r="512" spans="20:30" hidden="1" x14ac:dyDescent="0.25">
      <c r="T512" s="3"/>
      <c r="U512" s="8"/>
      <c r="V512" s="3"/>
      <c r="W512" s="9"/>
      <c r="X512" s="3"/>
      <c r="Y512" s="3"/>
      <c r="Z512" s="6"/>
      <c r="AA512" s="3"/>
      <c r="AB512" s="3"/>
      <c r="AC512" s="3"/>
      <c r="AD512" s="3"/>
    </row>
    <row r="513" spans="20:30" hidden="1" x14ac:dyDescent="0.25">
      <c r="T513" s="3"/>
      <c r="U513" s="8"/>
      <c r="V513" s="3"/>
      <c r="W513" s="9"/>
      <c r="X513" s="3"/>
      <c r="Y513" s="3"/>
      <c r="Z513" s="6"/>
      <c r="AA513" s="3"/>
      <c r="AB513" s="3"/>
      <c r="AC513" s="3"/>
      <c r="AD513" s="3"/>
    </row>
    <row r="514" spans="20:30" hidden="1" x14ac:dyDescent="0.25">
      <c r="T514" s="3"/>
      <c r="U514" s="8"/>
      <c r="V514" s="3"/>
      <c r="W514" s="9"/>
      <c r="X514" s="3"/>
      <c r="Y514" s="3"/>
      <c r="Z514" s="6"/>
      <c r="AA514" s="3"/>
      <c r="AB514" s="3"/>
      <c r="AC514" s="3"/>
      <c r="AD514" s="3"/>
    </row>
    <row r="515" spans="20:30" hidden="1" x14ac:dyDescent="0.25">
      <c r="T515" s="3"/>
      <c r="U515" s="8"/>
      <c r="V515" s="3"/>
      <c r="W515" s="9"/>
      <c r="X515" s="3"/>
      <c r="Y515" s="3"/>
      <c r="Z515" s="6"/>
      <c r="AA515" s="3"/>
      <c r="AB515" s="3"/>
      <c r="AC515" s="3"/>
      <c r="AD515" s="3"/>
    </row>
    <row r="516" spans="20:30" hidden="1" x14ac:dyDescent="0.25">
      <c r="T516" s="3"/>
      <c r="U516" s="8"/>
      <c r="V516" s="3"/>
      <c r="W516" s="9"/>
      <c r="X516" s="3"/>
      <c r="Y516" s="3"/>
      <c r="Z516" s="6"/>
      <c r="AA516" s="3"/>
      <c r="AB516" s="3"/>
      <c r="AC516" s="3"/>
      <c r="AD516" s="3"/>
    </row>
    <row r="517" spans="20:30" hidden="1" x14ac:dyDescent="0.25">
      <c r="T517" s="3"/>
      <c r="U517" s="8"/>
      <c r="V517" s="3"/>
      <c r="W517" s="9"/>
      <c r="X517" s="3"/>
      <c r="Y517" s="3"/>
      <c r="Z517" s="6"/>
      <c r="AA517" s="3"/>
      <c r="AB517" s="3"/>
      <c r="AC517" s="3"/>
      <c r="AD517" s="3"/>
    </row>
    <row r="518" spans="20:30" hidden="1" x14ac:dyDescent="0.25">
      <c r="T518" s="3"/>
      <c r="U518" s="8"/>
      <c r="V518" s="3"/>
      <c r="W518" s="9"/>
      <c r="X518" s="3"/>
      <c r="Y518" s="3"/>
      <c r="Z518" s="6"/>
      <c r="AA518" s="3"/>
      <c r="AB518" s="3"/>
      <c r="AC518" s="3"/>
      <c r="AD518" s="3"/>
    </row>
    <row r="519" spans="20:30" hidden="1" x14ac:dyDescent="0.25">
      <c r="T519" s="3"/>
      <c r="U519" s="8"/>
      <c r="V519" s="3"/>
      <c r="W519" s="9"/>
      <c r="X519" s="3"/>
      <c r="Y519" s="3"/>
      <c r="Z519" s="6"/>
      <c r="AA519" s="3"/>
      <c r="AB519" s="3"/>
      <c r="AC519" s="3"/>
      <c r="AD519" s="3"/>
    </row>
    <row r="520" spans="20:30" hidden="1" x14ac:dyDescent="0.25">
      <c r="T520" s="3"/>
      <c r="U520" s="8"/>
      <c r="V520" s="3"/>
      <c r="W520" s="9"/>
      <c r="X520" s="3"/>
      <c r="Y520" s="3"/>
      <c r="Z520" s="6"/>
      <c r="AA520" s="3"/>
      <c r="AB520" s="3"/>
      <c r="AC520" s="3"/>
      <c r="AD520" s="3"/>
    </row>
    <row r="521" spans="20:30" hidden="1" x14ac:dyDescent="0.25">
      <c r="T521" s="3"/>
      <c r="U521" s="8"/>
      <c r="V521" s="3"/>
      <c r="W521" s="9"/>
      <c r="X521" s="3"/>
      <c r="Y521" s="3"/>
      <c r="Z521" s="6"/>
      <c r="AA521" s="3"/>
      <c r="AB521" s="3"/>
      <c r="AC521" s="3"/>
      <c r="AD521" s="3"/>
    </row>
    <row r="522" spans="20:30" hidden="1" x14ac:dyDescent="0.25">
      <c r="T522" s="3"/>
      <c r="U522" s="8"/>
      <c r="V522" s="3"/>
      <c r="W522" s="9"/>
      <c r="X522" s="3"/>
      <c r="Y522" s="3"/>
      <c r="Z522" s="6"/>
      <c r="AA522" s="3"/>
      <c r="AB522" s="3"/>
      <c r="AC522" s="3"/>
      <c r="AD522" s="3"/>
    </row>
    <row r="523" spans="20:30" hidden="1" x14ac:dyDescent="0.25">
      <c r="T523" s="3"/>
      <c r="U523" s="8"/>
      <c r="V523" s="3"/>
      <c r="W523" s="9"/>
      <c r="X523" s="3"/>
      <c r="Y523" s="3"/>
      <c r="Z523" s="6"/>
      <c r="AA523" s="3"/>
      <c r="AB523" s="3"/>
      <c r="AC523" s="3"/>
      <c r="AD523" s="3"/>
    </row>
    <row r="524" spans="20:30" hidden="1" x14ac:dyDescent="0.25">
      <c r="T524" s="3"/>
      <c r="U524" s="8"/>
      <c r="V524" s="3"/>
      <c r="W524" s="9"/>
      <c r="X524" s="3"/>
      <c r="Y524" s="3"/>
      <c r="Z524" s="6"/>
      <c r="AA524" s="3"/>
      <c r="AB524" s="3"/>
      <c r="AC524" s="3"/>
      <c r="AD524" s="3"/>
    </row>
    <row r="525" spans="20:30" hidden="1" x14ac:dyDescent="0.25">
      <c r="T525" s="3"/>
      <c r="U525" s="8"/>
      <c r="V525" s="3"/>
      <c r="W525" s="9"/>
      <c r="X525" s="3"/>
      <c r="Y525" s="3"/>
      <c r="Z525" s="6"/>
      <c r="AA525" s="3"/>
      <c r="AB525" s="3"/>
      <c r="AC525" s="3"/>
      <c r="AD525" s="3"/>
    </row>
    <row r="526" spans="20:30" hidden="1" x14ac:dyDescent="0.25">
      <c r="T526" s="3"/>
      <c r="U526" s="8"/>
      <c r="V526" s="3"/>
      <c r="W526" s="9"/>
      <c r="X526" s="3"/>
      <c r="Y526" s="3"/>
      <c r="Z526" s="6"/>
      <c r="AA526" s="3"/>
      <c r="AB526" s="3"/>
      <c r="AC526" s="3"/>
      <c r="AD526" s="3"/>
    </row>
    <row r="527" spans="20:30" hidden="1" x14ac:dyDescent="0.25">
      <c r="T527" s="3"/>
      <c r="U527" s="8"/>
      <c r="V527" s="3"/>
      <c r="W527" s="9"/>
      <c r="X527" s="3"/>
      <c r="Y527" s="3"/>
      <c r="Z527" s="6"/>
      <c r="AA527" s="3"/>
      <c r="AB527" s="3"/>
      <c r="AC527" s="3"/>
      <c r="AD527" s="3"/>
    </row>
    <row r="528" spans="20:30" hidden="1" x14ac:dyDescent="0.25">
      <c r="T528" s="3"/>
      <c r="U528" s="8"/>
      <c r="V528" s="3"/>
      <c r="W528" s="9"/>
      <c r="X528" s="3"/>
      <c r="Y528" s="3"/>
      <c r="Z528" s="6"/>
      <c r="AA528" s="3"/>
      <c r="AB528" s="3"/>
      <c r="AC528" s="3"/>
      <c r="AD528" s="3"/>
    </row>
    <row r="529" spans="20:30" hidden="1" x14ac:dyDescent="0.25">
      <c r="T529" s="3"/>
      <c r="U529" s="8"/>
      <c r="V529" s="3"/>
      <c r="W529" s="9"/>
      <c r="X529" s="3"/>
      <c r="Y529" s="3"/>
      <c r="Z529" s="6"/>
      <c r="AA529" s="3"/>
      <c r="AB529" s="3"/>
      <c r="AC529" s="3"/>
      <c r="AD529" s="3"/>
    </row>
    <row r="530" spans="20:30" hidden="1" x14ac:dyDescent="0.25">
      <c r="T530" s="3"/>
      <c r="U530" s="8"/>
      <c r="V530" s="3"/>
      <c r="W530" s="9"/>
      <c r="X530" s="3"/>
      <c r="Y530" s="3"/>
      <c r="Z530" s="6"/>
      <c r="AA530" s="3"/>
      <c r="AB530" s="3"/>
      <c r="AC530" s="3"/>
      <c r="AD530" s="3"/>
    </row>
    <row r="531" spans="20:30" hidden="1" x14ac:dyDescent="0.25">
      <c r="T531" s="3"/>
      <c r="U531" s="8"/>
      <c r="V531" s="3"/>
      <c r="W531" s="9"/>
      <c r="X531" s="3"/>
      <c r="Y531" s="3"/>
      <c r="Z531" s="6"/>
      <c r="AA531" s="3"/>
      <c r="AB531" s="3"/>
      <c r="AC531" s="3"/>
      <c r="AD531" s="3"/>
    </row>
    <row r="532" spans="20:30" hidden="1" x14ac:dyDescent="0.25">
      <c r="T532" s="3"/>
      <c r="U532" s="8"/>
      <c r="V532" s="3"/>
      <c r="W532" s="9"/>
      <c r="X532" s="3"/>
      <c r="Y532" s="3"/>
      <c r="Z532" s="6"/>
      <c r="AA532" s="3"/>
      <c r="AB532" s="3"/>
      <c r="AC532" s="3"/>
      <c r="AD532" s="3"/>
    </row>
    <row r="533" spans="20:30" hidden="1" x14ac:dyDescent="0.25">
      <c r="T533" s="3"/>
      <c r="U533" s="8"/>
      <c r="V533" s="3"/>
      <c r="W533" s="9"/>
      <c r="X533" s="3"/>
      <c r="Y533" s="3"/>
      <c r="Z533" s="6"/>
      <c r="AA533" s="3"/>
      <c r="AB533" s="3"/>
      <c r="AC533" s="3"/>
      <c r="AD533" s="3"/>
    </row>
    <row r="534" spans="20:30" hidden="1" x14ac:dyDescent="0.25">
      <c r="T534" s="3"/>
      <c r="U534" s="8"/>
      <c r="V534" s="3"/>
      <c r="W534" s="9"/>
      <c r="X534" s="3"/>
      <c r="Y534" s="3"/>
      <c r="Z534" s="6"/>
      <c r="AA534" s="3"/>
      <c r="AB534" s="3"/>
      <c r="AC534" s="3"/>
      <c r="AD534" s="3"/>
    </row>
    <row r="535" spans="20:30" hidden="1" x14ac:dyDescent="0.25">
      <c r="T535" s="3"/>
      <c r="U535" s="8"/>
      <c r="V535" s="3"/>
      <c r="W535" s="9"/>
      <c r="X535" s="3"/>
      <c r="Y535" s="3"/>
      <c r="Z535" s="6"/>
      <c r="AA535" s="3"/>
      <c r="AB535" s="3"/>
      <c r="AC535" s="3"/>
      <c r="AD535" s="3"/>
    </row>
    <row r="536" spans="20:30" hidden="1" x14ac:dyDescent="0.25">
      <c r="T536" s="3"/>
      <c r="U536" s="8"/>
      <c r="V536" s="3"/>
      <c r="W536" s="9"/>
      <c r="X536" s="3"/>
      <c r="Y536" s="3"/>
      <c r="Z536" s="6"/>
      <c r="AA536" s="3"/>
      <c r="AB536" s="3"/>
      <c r="AC536" s="3"/>
      <c r="AD536" s="3"/>
    </row>
    <row r="537" spans="20:30" hidden="1" x14ac:dyDescent="0.25">
      <c r="T537" s="3"/>
      <c r="U537" s="8"/>
      <c r="V537" s="3"/>
      <c r="W537" s="9"/>
      <c r="X537" s="3"/>
      <c r="Y537" s="3"/>
      <c r="Z537" s="6"/>
      <c r="AA537" s="3"/>
      <c r="AB537" s="3"/>
      <c r="AC537" s="3"/>
      <c r="AD537" s="3"/>
    </row>
    <row r="538" spans="20:30" hidden="1" x14ac:dyDescent="0.25">
      <c r="T538" s="3"/>
      <c r="U538" s="8"/>
      <c r="V538" s="3"/>
      <c r="W538" s="9"/>
      <c r="X538" s="3"/>
      <c r="Y538" s="3"/>
      <c r="Z538" s="6"/>
      <c r="AA538" s="3"/>
      <c r="AB538" s="3"/>
      <c r="AC538" s="3"/>
      <c r="AD538" s="3"/>
    </row>
    <row r="539" spans="20:30" hidden="1" x14ac:dyDescent="0.25">
      <c r="T539" s="3"/>
      <c r="U539" s="8"/>
      <c r="V539" s="3"/>
      <c r="W539" s="9"/>
      <c r="X539" s="3"/>
      <c r="Y539" s="3"/>
      <c r="Z539" s="6"/>
      <c r="AA539" s="3"/>
      <c r="AB539" s="3"/>
      <c r="AC539" s="3"/>
      <c r="AD539" s="3"/>
    </row>
    <row r="540" spans="20:30" hidden="1" x14ac:dyDescent="0.25">
      <c r="T540" s="3"/>
      <c r="U540" s="8"/>
      <c r="V540" s="3"/>
      <c r="W540" s="9"/>
      <c r="X540" s="3"/>
      <c r="Y540" s="3"/>
      <c r="Z540" s="6"/>
      <c r="AA540" s="3"/>
      <c r="AB540" s="3"/>
      <c r="AC540" s="3"/>
      <c r="AD540" s="3"/>
    </row>
    <row r="541" spans="20:30" hidden="1" x14ac:dyDescent="0.25">
      <c r="T541" s="3"/>
      <c r="U541" s="8"/>
      <c r="V541" s="3"/>
      <c r="W541" s="9"/>
      <c r="X541" s="3"/>
      <c r="Y541" s="3"/>
      <c r="Z541" s="6"/>
      <c r="AA541" s="3"/>
      <c r="AB541" s="3"/>
      <c r="AC541" s="3"/>
      <c r="AD541" s="3"/>
    </row>
    <row r="542" spans="20:30" hidden="1" x14ac:dyDescent="0.25">
      <c r="T542" s="3"/>
      <c r="U542" s="8"/>
      <c r="V542" s="3"/>
      <c r="W542" s="9"/>
      <c r="X542" s="3"/>
      <c r="Y542" s="3"/>
      <c r="Z542" s="6"/>
      <c r="AA542" s="3"/>
      <c r="AB542" s="3"/>
      <c r="AC542" s="3"/>
      <c r="AD542" s="3"/>
    </row>
    <row r="543" spans="20:30" hidden="1" x14ac:dyDescent="0.25">
      <c r="T543" s="3"/>
      <c r="U543" s="8"/>
      <c r="V543" s="3"/>
      <c r="W543" s="9"/>
      <c r="X543" s="3"/>
      <c r="Y543" s="3"/>
      <c r="Z543" s="6"/>
      <c r="AA543" s="3"/>
      <c r="AB543" s="3"/>
      <c r="AC543" s="3"/>
      <c r="AD543" s="3"/>
    </row>
    <row r="544" spans="20:30" hidden="1" x14ac:dyDescent="0.25">
      <c r="T544" s="3"/>
      <c r="U544" s="8"/>
      <c r="V544" s="3"/>
      <c r="W544" s="9"/>
      <c r="X544" s="3"/>
      <c r="Y544" s="3"/>
      <c r="Z544" s="6"/>
      <c r="AA544" s="3"/>
      <c r="AB544" s="3"/>
      <c r="AC544" s="3"/>
      <c r="AD544" s="3"/>
    </row>
    <row r="545" spans="20:30" hidden="1" x14ac:dyDescent="0.25">
      <c r="T545" s="3"/>
      <c r="U545" s="8"/>
      <c r="V545" s="3"/>
      <c r="W545" s="9"/>
      <c r="X545" s="3"/>
      <c r="Y545" s="3"/>
      <c r="Z545" s="6"/>
      <c r="AA545" s="3"/>
      <c r="AB545" s="3"/>
      <c r="AC545" s="3"/>
      <c r="AD545" s="3"/>
    </row>
    <row r="546" spans="20:30" hidden="1" x14ac:dyDescent="0.25">
      <c r="T546" s="3"/>
      <c r="U546" s="8"/>
      <c r="V546" s="3"/>
      <c r="W546" s="9"/>
      <c r="X546" s="3"/>
      <c r="Y546" s="3"/>
      <c r="Z546" s="6"/>
      <c r="AA546" s="3"/>
      <c r="AB546" s="3"/>
      <c r="AC546" s="3"/>
      <c r="AD546" s="3"/>
    </row>
    <row r="547" spans="20:30" hidden="1" x14ac:dyDescent="0.25">
      <c r="T547" s="3"/>
      <c r="U547" s="8"/>
      <c r="V547" s="3"/>
      <c r="W547" s="9"/>
      <c r="X547" s="3"/>
      <c r="Y547" s="3"/>
      <c r="Z547" s="6"/>
      <c r="AA547" s="3"/>
      <c r="AB547" s="3"/>
      <c r="AC547" s="3"/>
      <c r="AD547" s="3"/>
    </row>
    <row r="548" spans="20:30" hidden="1" x14ac:dyDescent="0.25">
      <c r="T548" s="3"/>
      <c r="U548" s="8"/>
      <c r="V548" s="3"/>
      <c r="W548" s="9"/>
      <c r="X548" s="3"/>
      <c r="Y548" s="3"/>
      <c r="Z548" s="6"/>
      <c r="AA548" s="3"/>
      <c r="AB548" s="3"/>
      <c r="AC548" s="3"/>
      <c r="AD548" s="3"/>
    </row>
    <row r="549" spans="20:30" hidden="1" x14ac:dyDescent="0.25">
      <c r="T549" s="3"/>
      <c r="U549" s="8"/>
      <c r="V549" s="3"/>
      <c r="W549" s="9"/>
      <c r="X549" s="3"/>
      <c r="Y549" s="3"/>
      <c r="Z549" s="6"/>
      <c r="AA549" s="3"/>
      <c r="AB549" s="3"/>
      <c r="AC549" s="3"/>
      <c r="AD549" s="3"/>
    </row>
    <row r="550" spans="20:30" hidden="1" x14ac:dyDescent="0.25">
      <c r="T550" s="3"/>
      <c r="U550" s="8"/>
      <c r="V550" s="3"/>
      <c r="W550" s="9"/>
      <c r="X550" s="3"/>
      <c r="Y550" s="3"/>
      <c r="Z550" s="6"/>
      <c r="AA550" s="3"/>
      <c r="AB550" s="3"/>
      <c r="AC550" s="3"/>
      <c r="AD550" s="3"/>
    </row>
    <row r="551" spans="20:30" hidden="1" x14ac:dyDescent="0.25">
      <c r="T551" s="3"/>
      <c r="U551" s="8"/>
      <c r="V551" s="3"/>
      <c r="W551" s="9"/>
      <c r="X551" s="3"/>
      <c r="Y551" s="3"/>
      <c r="Z551" s="6"/>
      <c r="AA551" s="3"/>
      <c r="AB551" s="3"/>
      <c r="AC551" s="3"/>
      <c r="AD551" s="3"/>
    </row>
    <row r="552" spans="20:30" hidden="1" x14ac:dyDescent="0.25">
      <c r="T552" s="3"/>
      <c r="U552" s="8"/>
      <c r="V552" s="3"/>
      <c r="W552" s="9"/>
      <c r="X552" s="3"/>
      <c r="Y552" s="3"/>
      <c r="Z552" s="6"/>
      <c r="AA552" s="3"/>
      <c r="AB552" s="3"/>
      <c r="AC552" s="3"/>
      <c r="AD552" s="3"/>
    </row>
    <row r="553" spans="20:30" hidden="1" x14ac:dyDescent="0.25">
      <c r="T553" s="3"/>
      <c r="U553" s="8"/>
      <c r="V553" s="3"/>
      <c r="W553" s="9"/>
      <c r="X553" s="3"/>
      <c r="Y553" s="3"/>
      <c r="Z553" s="6"/>
      <c r="AA553" s="3"/>
      <c r="AB553" s="3"/>
      <c r="AC553" s="3"/>
      <c r="AD553" s="3"/>
    </row>
    <row r="554" spans="20:30" hidden="1" x14ac:dyDescent="0.25">
      <c r="T554" s="3"/>
      <c r="U554" s="8"/>
      <c r="V554" s="3"/>
      <c r="W554" s="9"/>
      <c r="X554" s="3"/>
      <c r="Y554" s="3"/>
      <c r="Z554" s="6"/>
      <c r="AA554" s="3"/>
      <c r="AB554" s="3"/>
      <c r="AC554" s="3"/>
      <c r="AD554" s="3"/>
    </row>
    <row r="555" spans="20:30" hidden="1" x14ac:dyDescent="0.25">
      <c r="T555" s="3"/>
      <c r="U555" s="8"/>
      <c r="V555" s="3"/>
      <c r="W555" s="9"/>
      <c r="X555" s="3"/>
      <c r="Y555" s="3"/>
      <c r="Z555" s="6"/>
      <c r="AA555" s="3"/>
      <c r="AB555" s="3"/>
      <c r="AC555" s="3"/>
      <c r="AD555" s="3"/>
    </row>
    <row r="556" spans="20:30" hidden="1" x14ac:dyDescent="0.25">
      <c r="T556" s="3"/>
      <c r="U556" s="8"/>
      <c r="V556" s="3"/>
      <c r="W556" s="9"/>
      <c r="X556" s="3"/>
      <c r="Y556" s="3"/>
      <c r="Z556" s="6"/>
      <c r="AA556" s="3"/>
      <c r="AB556" s="3"/>
      <c r="AC556" s="3"/>
      <c r="AD556" s="3"/>
    </row>
    <row r="557" spans="20:30" hidden="1" x14ac:dyDescent="0.25">
      <c r="T557" s="3"/>
      <c r="U557" s="8"/>
      <c r="V557" s="3"/>
      <c r="W557" s="9"/>
      <c r="X557" s="3"/>
      <c r="Y557" s="3"/>
      <c r="Z557" s="6"/>
      <c r="AA557" s="3"/>
      <c r="AB557" s="3"/>
      <c r="AC557" s="3"/>
      <c r="AD557" s="3"/>
    </row>
    <row r="558" spans="20:30" hidden="1" x14ac:dyDescent="0.25">
      <c r="T558" s="3"/>
      <c r="U558" s="8"/>
      <c r="V558" s="3"/>
      <c r="W558" s="9"/>
      <c r="X558" s="3"/>
      <c r="Y558" s="3"/>
      <c r="Z558" s="6"/>
      <c r="AA558" s="3"/>
      <c r="AB558" s="3"/>
      <c r="AC558" s="3"/>
      <c r="AD558" s="3"/>
    </row>
    <row r="559" spans="20:30" hidden="1" x14ac:dyDescent="0.25">
      <c r="T559" s="3"/>
      <c r="U559" s="8"/>
      <c r="V559" s="3"/>
      <c r="W559" s="9"/>
      <c r="X559" s="3"/>
      <c r="Y559" s="3"/>
      <c r="Z559" s="6"/>
      <c r="AA559" s="3"/>
      <c r="AB559" s="3"/>
      <c r="AC559" s="3"/>
      <c r="AD559" s="3"/>
    </row>
    <row r="560" spans="20:30" hidden="1" x14ac:dyDescent="0.25">
      <c r="T560" s="3"/>
      <c r="U560" s="8"/>
      <c r="V560" s="3"/>
      <c r="W560" s="9"/>
      <c r="X560" s="3"/>
      <c r="Y560" s="3"/>
      <c r="Z560" s="6"/>
      <c r="AA560" s="3"/>
      <c r="AB560" s="3"/>
      <c r="AC560" s="3"/>
      <c r="AD560" s="3"/>
    </row>
    <row r="561" spans="20:30" hidden="1" x14ac:dyDescent="0.25">
      <c r="T561" s="3"/>
      <c r="U561" s="8"/>
      <c r="V561" s="3"/>
      <c r="W561" s="9"/>
      <c r="X561" s="3"/>
      <c r="Y561" s="3"/>
      <c r="Z561" s="6"/>
      <c r="AA561" s="3"/>
      <c r="AB561" s="3"/>
      <c r="AC561" s="3"/>
      <c r="AD561" s="3"/>
    </row>
    <row r="562" spans="20:30" hidden="1" x14ac:dyDescent="0.25">
      <c r="T562" s="3"/>
      <c r="U562" s="8"/>
      <c r="V562" s="3"/>
      <c r="W562" s="9"/>
      <c r="X562" s="3"/>
      <c r="Y562" s="3"/>
      <c r="Z562" s="6"/>
      <c r="AA562" s="3"/>
      <c r="AB562" s="3"/>
      <c r="AC562" s="3"/>
      <c r="AD562" s="3"/>
    </row>
    <row r="563" spans="20:30" hidden="1" x14ac:dyDescent="0.25">
      <c r="T563" s="3"/>
      <c r="U563" s="8"/>
      <c r="V563" s="3"/>
      <c r="W563" s="9"/>
      <c r="X563" s="3"/>
      <c r="Y563" s="3"/>
      <c r="Z563" s="6"/>
      <c r="AA563" s="3"/>
      <c r="AB563" s="3"/>
      <c r="AC563" s="3"/>
      <c r="AD563" s="3"/>
    </row>
    <row r="564" spans="20:30" hidden="1" x14ac:dyDescent="0.25">
      <c r="T564" s="3"/>
      <c r="U564" s="8"/>
      <c r="V564" s="3"/>
      <c r="W564" s="9"/>
      <c r="X564" s="3"/>
      <c r="Y564" s="3"/>
      <c r="Z564" s="6"/>
      <c r="AA564" s="3"/>
      <c r="AB564" s="3"/>
      <c r="AC564" s="3"/>
      <c r="AD564" s="3"/>
    </row>
    <row r="565" spans="20:30" hidden="1" x14ac:dyDescent="0.25">
      <c r="T565" s="3"/>
      <c r="U565" s="8"/>
      <c r="V565" s="3"/>
      <c r="W565" s="9"/>
      <c r="X565" s="3"/>
      <c r="Y565" s="3"/>
      <c r="Z565" s="6"/>
      <c r="AA565" s="3"/>
      <c r="AB565" s="3"/>
      <c r="AC565" s="3"/>
      <c r="AD565" s="3"/>
    </row>
    <row r="566" spans="20:30" hidden="1" x14ac:dyDescent="0.25">
      <c r="T566" s="3"/>
      <c r="U566" s="8"/>
      <c r="V566" s="3"/>
      <c r="W566" s="9"/>
      <c r="X566" s="3"/>
      <c r="Y566" s="3"/>
      <c r="Z566" s="6"/>
      <c r="AA566" s="3"/>
      <c r="AB566" s="3"/>
      <c r="AC566" s="3"/>
      <c r="AD566" s="3"/>
    </row>
    <row r="567" spans="20:30" hidden="1" x14ac:dyDescent="0.25">
      <c r="T567" s="3"/>
      <c r="U567" s="8"/>
      <c r="V567" s="3"/>
      <c r="W567" s="9"/>
      <c r="X567" s="3"/>
      <c r="Y567" s="3"/>
      <c r="Z567" s="6"/>
      <c r="AA567" s="3"/>
      <c r="AB567" s="3"/>
      <c r="AC567" s="3"/>
      <c r="AD567" s="3"/>
    </row>
    <row r="568" spans="20:30" hidden="1" x14ac:dyDescent="0.25">
      <c r="T568" s="3"/>
      <c r="U568" s="8"/>
      <c r="V568" s="3"/>
      <c r="W568" s="9"/>
      <c r="X568" s="3"/>
      <c r="Y568" s="3"/>
      <c r="Z568" s="6"/>
      <c r="AA568" s="3"/>
      <c r="AB568" s="3"/>
      <c r="AC568" s="3"/>
      <c r="AD568" s="3"/>
    </row>
    <row r="569" spans="20:30" hidden="1" x14ac:dyDescent="0.25">
      <c r="T569" s="3"/>
      <c r="U569" s="8"/>
      <c r="V569" s="3"/>
      <c r="W569" s="9"/>
      <c r="X569" s="3"/>
      <c r="Y569" s="3"/>
      <c r="Z569" s="6"/>
      <c r="AA569" s="3"/>
      <c r="AB569" s="3"/>
      <c r="AC569" s="3"/>
      <c r="AD569" s="3"/>
    </row>
    <row r="570" spans="20:30" hidden="1" x14ac:dyDescent="0.25">
      <c r="T570" s="3"/>
      <c r="U570" s="8"/>
      <c r="V570" s="3"/>
      <c r="W570" s="9"/>
      <c r="X570" s="3"/>
      <c r="Y570" s="3"/>
      <c r="Z570" s="6"/>
      <c r="AA570" s="3"/>
      <c r="AB570" s="3"/>
      <c r="AC570" s="3"/>
      <c r="AD570" s="3"/>
    </row>
    <row r="571" spans="20:30" hidden="1" x14ac:dyDescent="0.25">
      <c r="T571" s="3"/>
      <c r="U571" s="8"/>
      <c r="V571" s="3"/>
      <c r="W571" s="9"/>
      <c r="X571" s="3"/>
      <c r="Y571" s="3"/>
      <c r="Z571" s="6"/>
      <c r="AA571" s="3"/>
      <c r="AB571" s="3"/>
      <c r="AC571" s="3"/>
      <c r="AD571" s="3"/>
    </row>
    <row r="572" spans="20:30" hidden="1" x14ac:dyDescent="0.25">
      <c r="T572" s="3"/>
      <c r="U572" s="8"/>
      <c r="V572" s="3"/>
      <c r="W572" s="9"/>
      <c r="X572" s="3"/>
      <c r="Y572" s="3"/>
      <c r="Z572" s="6"/>
      <c r="AA572" s="3"/>
      <c r="AB572" s="3"/>
      <c r="AC572" s="3"/>
      <c r="AD572" s="3"/>
    </row>
    <row r="573" spans="20:30" hidden="1" x14ac:dyDescent="0.25">
      <c r="T573" s="3"/>
      <c r="U573" s="8"/>
      <c r="V573" s="3"/>
      <c r="W573" s="9"/>
      <c r="X573" s="3"/>
      <c r="Y573" s="3"/>
      <c r="Z573" s="6"/>
      <c r="AA573" s="3"/>
      <c r="AB573" s="3"/>
      <c r="AC573" s="3"/>
      <c r="AD573" s="3"/>
    </row>
    <row r="574" spans="20:30" hidden="1" x14ac:dyDescent="0.25">
      <c r="T574" s="3"/>
      <c r="U574" s="8"/>
      <c r="V574" s="3"/>
      <c r="W574" s="9"/>
      <c r="X574" s="3"/>
      <c r="Y574" s="3"/>
      <c r="Z574" s="6"/>
      <c r="AA574" s="3"/>
      <c r="AB574" s="3"/>
      <c r="AC574" s="3"/>
      <c r="AD574" s="3"/>
    </row>
    <row r="575" spans="20:30" hidden="1" x14ac:dyDescent="0.25">
      <c r="T575" s="3"/>
      <c r="U575" s="8"/>
      <c r="V575" s="3"/>
      <c r="W575" s="9"/>
      <c r="X575" s="3"/>
      <c r="Y575" s="3"/>
      <c r="Z575" s="6"/>
      <c r="AA575" s="3"/>
      <c r="AB575" s="3"/>
      <c r="AC575" s="3"/>
      <c r="AD575" s="3"/>
    </row>
    <row r="576" spans="20:30" hidden="1" x14ac:dyDescent="0.25">
      <c r="T576" s="3"/>
      <c r="U576" s="8"/>
      <c r="V576" s="3"/>
      <c r="W576" s="9"/>
      <c r="X576" s="3"/>
      <c r="Y576" s="3"/>
      <c r="Z576" s="6"/>
      <c r="AA576" s="3"/>
      <c r="AB576" s="3"/>
      <c r="AC576" s="3"/>
      <c r="AD576" s="3"/>
    </row>
    <row r="577" spans="20:30" hidden="1" x14ac:dyDescent="0.25">
      <c r="T577" s="3"/>
      <c r="U577" s="8"/>
      <c r="V577" s="3"/>
      <c r="W577" s="9"/>
      <c r="X577" s="3"/>
      <c r="Y577" s="3"/>
      <c r="Z577" s="6"/>
      <c r="AA577" s="3"/>
      <c r="AB577" s="3"/>
      <c r="AC577" s="3"/>
      <c r="AD577" s="3"/>
    </row>
    <row r="578" spans="20:30" hidden="1" x14ac:dyDescent="0.25">
      <c r="T578" s="3"/>
      <c r="U578" s="8"/>
      <c r="V578" s="3"/>
      <c r="W578" s="9"/>
      <c r="X578" s="3"/>
      <c r="Y578" s="3"/>
      <c r="Z578" s="6"/>
      <c r="AA578" s="3"/>
      <c r="AB578" s="3"/>
      <c r="AC578" s="3"/>
      <c r="AD578" s="3"/>
    </row>
    <row r="579" spans="20:30" hidden="1" x14ac:dyDescent="0.25">
      <c r="T579" s="3"/>
      <c r="U579" s="8"/>
      <c r="V579" s="3"/>
      <c r="W579" s="9"/>
      <c r="X579" s="3"/>
      <c r="Y579" s="3"/>
      <c r="Z579" s="6"/>
      <c r="AA579" s="3"/>
      <c r="AB579" s="3"/>
      <c r="AC579" s="3"/>
      <c r="AD579" s="3"/>
    </row>
    <row r="580" spans="20:30" hidden="1" x14ac:dyDescent="0.25">
      <c r="T580" s="3"/>
      <c r="U580" s="8"/>
      <c r="V580" s="3"/>
      <c r="W580" s="9"/>
      <c r="X580" s="3"/>
      <c r="Y580" s="3"/>
      <c r="Z580" s="6"/>
      <c r="AA580" s="3"/>
      <c r="AB580" s="3"/>
      <c r="AC580" s="3"/>
      <c r="AD580" s="3"/>
    </row>
    <row r="581" spans="20:30" hidden="1" x14ac:dyDescent="0.25">
      <c r="T581" s="3"/>
      <c r="U581" s="8"/>
      <c r="V581" s="3"/>
      <c r="W581" s="9"/>
      <c r="X581" s="3"/>
      <c r="Y581" s="3"/>
      <c r="Z581" s="6"/>
      <c r="AA581" s="3"/>
      <c r="AB581" s="3"/>
      <c r="AC581" s="3"/>
      <c r="AD581" s="3"/>
    </row>
    <row r="582" spans="20:30" hidden="1" x14ac:dyDescent="0.25">
      <c r="T582" s="3"/>
      <c r="U582" s="8"/>
      <c r="V582" s="3"/>
      <c r="W582" s="9"/>
      <c r="X582" s="3"/>
      <c r="Y582" s="3"/>
      <c r="Z582" s="6"/>
      <c r="AA582" s="3"/>
      <c r="AB582" s="3"/>
      <c r="AC582" s="3"/>
      <c r="AD582" s="3"/>
    </row>
    <row r="583" spans="20:30" hidden="1" x14ac:dyDescent="0.25">
      <c r="T583" s="3"/>
      <c r="U583" s="8"/>
      <c r="V583" s="3"/>
      <c r="W583" s="9"/>
      <c r="X583" s="3"/>
      <c r="Y583" s="3"/>
      <c r="Z583" s="6"/>
      <c r="AA583" s="3"/>
      <c r="AB583" s="3"/>
      <c r="AC583" s="3"/>
      <c r="AD583" s="3"/>
    </row>
    <row r="584" spans="20:30" hidden="1" x14ac:dyDescent="0.25">
      <c r="T584" s="3"/>
      <c r="U584" s="8"/>
      <c r="V584" s="3"/>
      <c r="W584" s="9"/>
      <c r="X584" s="3"/>
      <c r="Y584" s="3"/>
      <c r="Z584" s="6"/>
      <c r="AA584" s="3"/>
      <c r="AB584" s="3"/>
      <c r="AC584" s="3"/>
      <c r="AD584" s="3"/>
    </row>
    <row r="585" spans="20:30" hidden="1" x14ac:dyDescent="0.25">
      <c r="T585" s="3"/>
      <c r="U585" s="8"/>
      <c r="V585" s="3"/>
      <c r="W585" s="9"/>
      <c r="X585" s="3"/>
      <c r="Y585" s="3"/>
      <c r="Z585" s="6"/>
      <c r="AA585" s="3"/>
      <c r="AB585" s="3"/>
      <c r="AC585" s="3"/>
      <c r="AD585" s="3"/>
    </row>
    <row r="586" spans="20:30" hidden="1" x14ac:dyDescent="0.25">
      <c r="T586" s="3"/>
      <c r="U586" s="8"/>
      <c r="V586" s="3"/>
      <c r="W586" s="9"/>
      <c r="X586" s="3"/>
      <c r="Y586" s="3"/>
      <c r="Z586" s="6"/>
      <c r="AA586" s="3"/>
      <c r="AB586" s="3"/>
      <c r="AC586" s="3"/>
      <c r="AD586" s="3"/>
    </row>
    <row r="587" spans="20:30" hidden="1" x14ac:dyDescent="0.25">
      <c r="T587" s="3"/>
      <c r="U587" s="8"/>
      <c r="V587" s="3"/>
      <c r="W587" s="9"/>
      <c r="X587" s="3"/>
      <c r="Y587" s="3"/>
      <c r="Z587" s="6"/>
      <c r="AA587" s="3"/>
      <c r="AB587" s="3"/>
      <c r="AC587" s="3"/>
      <c r="AD587" s="3"/>
    </row>
    <row r="588" spans="20:30" hidden="1" x14ac:dyDescent="0.25">
      <c r="T588" s="3"/>
      <c r="U588" s="8"/>
      <c r="V588" s="3"/>
      <c r="W588" s="9"/>
      <c r="X588" s="3"/>
      <c r="Y588" s="3"/>
      <c r="Z588" s="6"/>
      <c r="AA588" s="3"/>
      <c r="AB588" s="3"/>
      <c r="AC588" s="3"/>
      <c r="AD588" s="3"/>
    </row>
    <row r="589" spans="20:30" hidden="1" x14ac:dyDescent="0.25">
      <c r="T589" s="3"/>
      <c r="U589" s="8"/>
      <c r="V589" s="3"/>
      <c r="W589" s="9"/>
      <c r="X589" s="3"/>
      <c r="Y589" s="3"/>
      <c r="Z589" s="6"/>
      <c r="AA589" s="3"/>
      <c r="AB589" s="3"/>
      <c r="AC589" s="3"/>
      <c r="AD589" s="3"/>
    </row>
    <row r="590" spans="20:30" hidden="1" x14ac:dyDescent="0.25">
      <c r="T590" s="3"/>
      <c r="U590" s="8"/>
      <c r="V590" s="3"/>
      <c r="W590" s="9"/>
      <c r="X590" s="3"/>
      <c r="Y590" s="3"/>
      <c r="Z590" s="6"/>
      <c r="AA590" s="3"/>
      <c r="AB590" s="3"/>
      <c r="AC590" s="3"/>
      <c r="AD590" s="3"/>
    </row>
    <row r="591" spans="20:30" hidden="1" x14ac:dyDescent="0.25">
      <c r="T591" s="3"/>
      <c r="U591" s="8"/>
      <c r="V591" s="3"/>
      <c r="W591" s="9"/>
      <c r="X591" s="3"/>
      <c r="Y591" s="3"/>
      <c r="Z591" s="6"/>
      <c r="AA591" s="3"/>
      <c r="AB591" s="3"/>
      <c r="AC591" s="3"/>
      <c r="AD591" s="3"/>
    </row>
    <row r="592" spans="20:30" hidden="1" x14ac:dyDescent="0.25">
      <c r="T592" s="3"/>
      <c r="U592" s="8"/>
      <c r="V592" s="3"/>
      <c r="W592" s="9"/>
      <c r="X592" s="3"/>
      <c r="Y592" s="3"/>
      <c r="Z592" s="6"/>
      <c r="AA592" s="3"/>
      <c r="AB592" s="3"/>
      <c r="AC592" s="3"/>
      <c r="AD592" s="3"/>
    </row>
    <row r="593" spans="20:30" hidden="1" x14ac:dyDescent="0.25">
      <c r="T593" s="3"/>
      <c r="U593" s="8"/>
      <c r="V593" s="3"/>
      <c r="W593" s="9"/>
      <c r="X593" s="3"/>
      <c r="Y593" s="3"/>
      <c r="Z593" s="6"/>
      <c r="AA593" s="3"/>
      <c r="AB593" s="3"/>
      <c r="AC593" s="3"/>
      <c r="AD593" s="3"/>
    </row>
    <row r="594" spans="20:30" hidden="1" x14ac:dyDescent="0.25">
      <c r="T594" s="3"/>
      <c r="U594" s="8"/>
      <c r="V594" s="3"/>
      <c r="W594" s="9"/>
      <c r="X594" s="3"/>
      <c r="Y594" s="3"/>
      <c r="Z594" s="6"/>
      <c r="AA594" s="3"/>
      <c r="AB594" s="3"/>
      <c r="AC594" s="3"/>
      <c r="AD594" s="3"/>
    </row>
    <row r="595" spans="20:30" hidden="1" x14ac:dyDescent="0.25">
      <c r="T595" s="3"/>
      <c r="U595" s="8"/>
      <c r="V595" s="3"/>
      <c r="W595" s="9"/>
      <c r="X595" s="3"/>
      <c r="Y595" s="3"/>
      <c r="Z595" s="6"/>
      <c r="AA595" s="3"/>
      <c r="AB595" s="3"/>
      <c r="AC595" s="3"/>
      <c r="AD595" s="3"/>
    </row>
    <row r="596" spans="20:30" hidden="1" x14ac:dyDescent="0.25">
      <c r="T596" s="3"/>
      <c r="U596" s="8"/>
      <c r="V596" s="3"/>
      <c r="W596" s="9"/>
      <c r="X596" s="3"/>
      <c r="Y596" s="3"/>
      <c r="Z596" s="6"/>
      <c r="AA596" s="3"/>
      <c r="AB596" s="3"/>
      <c r="AC596" s="3"/>
      <c r="AD596" s="3"/>
    </row>
    <row r="597" spans="20:30" hidden="1" x14ac:dyDescent="0.25">
      <c r="T597" s="3"/>
      <c r="U597" s="8"/>
      <c r="V597" s="3"/>
      <c r="W597" s="9"/>
      <c r="X597" s="3"/>
      <c r="Y597" s="3"/>
      <c r="Z597" s="6"/>
      <c r="AA597" s="3"/>
      <c r="AB597" s="3"/>
      <c r="AC597" s="3"/>
      <c r="AD597" s="3"/>
    </row>
    <row r="598" spans="20:30" hidden="1" x14ac:dyDescent="0.25">
      <c r="T598" s="3"/>
      <c r="U598" s="8"/>
      <c r="V598" s="3"/>
      <c r="W598" s="9"/>
      <c r="X598" s="3"/>
      <c r="Y598" s="3"/>
      <c r="Z598" s="6"/>
      <c r="AA598" s="3"/>
      <c r="AB598" s="3"/>
      <c r="AC598" s="3"/>
      <c r="AD598" s="3"/>
    </row>
    <row r="599" spans="20:30" hidden="1" x14ac:dyDescent="0.25">
      <c r="T599" s="3"/>
      <c r="U599" s="8"/>
      <c r="V599" s="3"/>
      <c r="W599" s="9"/>
      <c r="X599" s="3"/>
      <c r="Y599" s="3"/>
      <c r="Z599" s="6"/>
      <c r="AA599" s="3"/>
      <c r="AB599" s="3"/>
      <c r="AC599" s="3"/>
      <c r="AD599" s="3"/>
    </row>
    <row r="600" spans="20:30" hidden="1" x14ac:dyDescent="0.25">
      <c r="T600" s="3"/>
      <c r="U600" s="8"/>
      <c r="V600" s="3"/>
      <c r="W600" s="9"/>
      <c r="X600" s="3"/>
      <c r="Y600" s="3"/>
      <c r="Z600" s="6"/>
      <c r="AA600" s="3"/>
      <c r="AB600" s="3"/>
      <c r="AC600" s="3"/>
      <c r="AD600" s="3"/>
    </row>
    <row r="601" spans="20:30" hidden="1" x14ac:dyDescent="0.25">
      <c r="T601" s="3"/>
      <c r="U601" s="8"/>
      <c r="V601" s="3"/>
      <c r="W601" s="9"/>
      <c r="X601" s="3"/>
      <c r="Y601" s="3"/>
      <c r="Z601" s="6"/>
      <c r="AA601" s="3"/>
      <c r="AB601" s="3"/>
      <c r="AC601" s="3"/>
      <c r="AD601" s="3"/>
    </row>
    <row r="602" spans="20:30" hidden="1" x14ac:dyDescent="0.25">
      <c r="T602" s="3"/>
      <c r="U602" s="8"/>
      <c r="V602" s="3"/>
      <c r="W602" s="9"/>
      <c r="X602" s="3"/>
      <c r="Y602" s="3"/>
      <c r="Z602" s="6"/>
      <c r="AA602" s="3"/>
      <c r="AB602" s="3"/>
      <c r="AC602" s="3"/>
      <c r="AD602" s="3"/>
    </row>
    <row r="603" spans="20:30" hidden="1" x14ac:dyDescent="0.25">
      <c r="T603" s="3"/>
      <c r="U603" s="8"/>
      <c r="V603" s="3"/>
      <c r="W603" s="9"/>
      <c r="X603" s="3"/>
      <c r="Y603" s="3"/>
      <c r="Z603" s="6"/>
      <c r="AA603" s="3"/>
      <c r="AB603" s="3"/>
      <c r="AC603" s="3"/>
      <c r="AD603" s="3"/>
    </row>
    <row r="604" spans="20:30" hidden="1" x14ac:dyDescent="0.25">
      <c r="T604" s="3"/>
      <c r="U604" s="8"/>
      <c r="V604" s="3"/>
      <c r="W604" s="9"/>
      <c r="X604" s="3"/>
      <c r="Y604" s="3"/>
      <c r="Z604" s="6"/>
      <c r="AA604" s="3"/>
      <c r="AB604" s="3"/>
      <c r="AC604" s="3"/>
      <c r="AD604" s="3"/>
    </row>
    <row r="605" spans="20:30" hidden="1" x14ac:dyDescent="0.25">
      <c r="T605" s="3"/>
      <c r="U605" s="8"/>
      <c r="V605" s="3"/>
      <c r="W605" s="9"/>
      <c r="X605" s="3"/>
      <c r="Y605" s="3"/>
      <c r="Z605" s="6"/>
      <c r="AA605" s="3"/>
      <c r="AB605" s="3"/>
      <c r="AC605" s="3"/>
      <c r="AD605" s="3"/>
    </row>
    <row r="606" spans="20:30" hidden="1" x14ac:dyDescent="0.25">
      <c r="T606" s="3"/>
      <c r="U606" s="8"/>
      <c r="V606" s="3"/>
      <c r="W606" s="9"/>
      <c r="X606" s="3"/>
      <c r="Y606" s="3"/>
      <c r="Z606" s="6"/>
      <c r="AA606" s="3"/>
      <c r="AB606" s="3"/>
      <c r="AC606" s="3"/>
      <c r="AD606" s="3"/>
    </row>
    <row r="607" spans="20:30" hidden="1" x14ac:dyDescent="0.25">
      <c r="T607" s="3"/>
      <c r="U607" s="8"/>
      <c r="V607" s="3"/>
      <c r="W607" s="9"/>
      <c r="X607" s="3"/>
      <c r="Y607" s="3"/>
      <c r="Z607" s="6"/>
      <c r="AA607" s="3"/>
      <c r="AB607" s="3"/>
      <c r="AC607" s="3"/>
      <c r="AD607" s="3"/>
    </row>
    <row r="608" spans="20:30" hidden="1" x14ac:dyDescent="0.25">
      <c r="T608" s="3"/>
      <c r="U608" s="8"/>
      <c r="V608" s="3"/>
      <c r="W608" s="9"/>
      <c r="X608" s="3"/>
      <c r="Y608" s="3"/>
      <c r="Z608" s="6"/>
      <c r="AA608" s="3"/>
      <c r="AB608" s="3"/>
      <c r="AC608" s="3"/>
      <c r="AD608" s="3"/>
    </row>
    <row r="609" spans="20:30" hidden="1" x14ac:dyDescent="0.25">
      <c r="T609" s="3"/>
      <c r="U609" s="8"/>
      <c r="V609" s="3"/>
      <c r="W609" s="9"/>
      <c r="X609" s="3"/>
      <c r="Y609" s="3"/>
      <c r="Z609" s="6"/>
      <c r="AA609" s="3"/>
      <c r="AB609" s="3"/>
      <c r="AC609" s="3"/>
      <c r="AD609" s="3"/>
    </row>
    <row r="610" spans="20:30" hidden="1" x14ac:dyDescent="0.25">
      <c r="T610" s="3"/>
      <c r="U610" s="8"/>
      <c r="V610" s="3"/>
      <c r="W610" s="9"/>
      <c r="X610" s="3"/>
      <c r="Y610" s="3"/>
      <c r="Z610" s="6"/>
      <c r="AA610" s="3"/>
      <c r="AB610" s="3"/>
      <c r="AC610" s="3"/>
      <c r="AD610" s="3"/>
    </row>
    <row r="611" spans="20:30" hidden="1" x14ac:dyDescent="0.25">
      <c r="T611" s="3"/>
      <c r="U611" s="8"/>
      <c r="V611" s="3"/>
      <c r="W611" s="9"/>
      <c r="X611" s="3"/>
      <c r="Y611" s="3"/>
      <c r="Z611" s="6"/>
      <c r="AA611" s="3"/>
      <c r="AB611" s="3"/>
      <c r="AC611" s="3"/>
      <c r="AD611" s="3"/>
    </row>
    <row r="612" spans="20:30" hidden="1" x14ac:dyDescent="0.25">
      <c r="T612" s="3"/>
      <c r="U612" s="8"/>
      <c r="V612" s="3"/>
      <c r="W612" s="9"/>
      <c r="X612" s="3"/>
      <c r="Y612" s="3"/>
      <c r="Z612" s="6"/>
      <c r="AA612" s="3"/>
      <c r="AB612" s="3"/>
      <c r="AC612" s="3"/>
      <c r="AD612" s="3"/>
    </row>
    <row r="613" spans="20:30" hidden="1" x14ac:dyDescent="0.25">
      <c r="T613" s="3"/>
      <c r="U613" s="8"/>
      <c r="V613" s="3"/>
      <c r="W613" s="9"/>
      <c r="X613" s="3"/>
      <c r="Y613" s="3"/>
      <c r="Z613" s="6"/>
      <c r="AA613" s="3"/>
      <c r="AB613" s="3"/>
      <c r="AC613" s="3"/>
      <c r="AD613" s="3"/>
    </row>
    <row r="614" spans="20:30" hidden="1" x14ac:dyDescent="0.25">
      <c r="T614" s="3"/>
      <c r="U614" s="8"/>
      <c r="V614" s="3"/>
      <c r="W614" s="9"/>
      <c r="X614" s="3"/>
      <c r="Y614" s="3"/>
      <c r="Z614" s="6"/>
      <c r="AA614" s="3"/>
      <c r="AB614" s="3"/>
      <c r="AC614" s="3"/>
      <c r="AD614" s="3"/>
    </row>
    <row r="615" spans="20:30" hidden="1" x14ac:dyDescent="0.25">
      <c r="T615" s="3"/>
      <c r="U615" s="8"/>
      <c r="V615" s="3"/>
      <c r="W615" s="9"/>
      <c r="X615" s="3"/>
      <c r="Y615" s="3"/>
      <c r="Z615" s="6"/>
      <c r="AA615" s="3"/>
      <c r="AB615" s="3"/>
      <c r="AC615" s="3"/>
      <c r="AD615" s="3"/>
    </row>
    <row r="616" spans="20:30" hidden="1" x14ac:dyDescent="0.25">
      <c r="T616" s="3"/>
      <c r="U616" s="8"/>
      <c r="V616" s="3"/>
      <c r="W616" s="9"/>
      <c r="X616" s="3"/>
      <c r="Y616" s="3"/>
      <c r="Z616" s="6"/>
      <c r="AA616" s="3"/>
      <c r="AB616" s="3"/>
      <c r="AC616" s="3"/>
      <c r="AD616" s="3"/>
    </row>
    <row r="617" spans="20:30" hidden="1" x14ac:dyDescent="0.25">
      <c r="T617" s="3"/>
      <c r="U617" s="8"/>
      <c r="V617" s="3"/>
      <c r="W617" s="9"/>
      <c r="X617" s="3"/>
      <c r="Y617" s="3"/>
      <c r="Z617" s="6"/>
      <c r="AA617" s="3"/>
      <c r="AB617" s="3"/>
      <c r="AC617" s="3"/>
      <c r="AD617" s="3"/>
    </row>
    <row r="618" spans="20:30" hidden="1" x14ac:dyDescent="0.25">
      <c r="T618" s="3"/>
      <c r="U618" s="8"/>
      <c r="V618" s="3"/>
      <c r="W618" s="9"/>
      <c r="X618" s="3"/>
      <c r="Y618" s="3"/>
      <c r="Z618" s="6"/>
      <c r="AA618" s="3"/>
      <c r="AB618" s="3"/>
      <c r="AC618" s="3"/>
      <c r="AD618" s="3"/>
    </row>
    <row r="619" spans="20:30" hidden="1" x14ac:dyDescent="0.25">
      <c r="T619" s="3"/>
      <c r="U619" s="8"/>
      <c r="V619" s="3"/>
      <c r="W619" s="9"/>
      <c r="X619" s="3"/>
      <c r="Y619" s="3"/>
      <c r="Z619" s="6"/>
      <c r="AA619" s="3"/>
      <c r="AB619" s="3"/>
      <c r="AC619" s="3"/>
      <c r="AD619" s="3"/>
    </row>
    <row r="620" spans="20:30" hidden="1" x14ac:dyDescent="0.25">
      <c r="T620" s="3"/>
      <c r="U620" s="8"/>
      <c r="V620" s="3"/>
      <c r="W620" s="9"/>
      <c r="X620" s="3"/>
      <c r="Y620" s="3"/>
      <c r="Z620" s="6"/>
      <c r="AA620" s="3"/>
      <c r="AB620" s="3"/>
      <c r="AC620" s="3"/>
      <c r="AD620" s="3"/>
    </row>
    <row r="621" spans="20:30" hidden="1" x14ac:dyDescent="0.25">
      <c r="T621" s="3"/>
      <c r="U621" s="8"/>
      <c r="V621" s="3"/>
      <c r="W621" s="9"/>
      <c r="X621" s="3"/>
      <c r="Y621" s="3"/>
      <c r="Z621" s="6"/>
      <c r="AA621" s="3"/>
      <c r="AB621" s="3"/>
      <c r="AC621" s="3"/>
      <c r="AD621" s="3"/>
    </row>
    <row r="622" spans="20:30" hidden="1" x14ac:dyDescent="0.25">
      <c r="T622" s="3"/>
      <c r="U622" s="8"/>
      <c r="V622" s="3"/>
      <c r="W622" s="9"/>
      <c r="X622" s="3"/>
      <c r="Y622" s="3"/>
      <c r="Z622" s="6"/>
      <c r="AA622" s="3"/>
      <c r="AB622" s="3"/>
      <c r="AC622" s="3"/>
      <c r="AD622" s="3"/>
    </row>
    <row r="623" spans="20:30" hidden="1" x14ac:dyDescent="0.25">
      <c r="T623" s="3"/>
      <c r="U623" s="8"/>
      <c r="V623" s="3"/>
      <c r="W623" s="9"/>
      <c r="X623" s="3"/>
      <c r="Y623" s="3"/>
      <c r="Z623" s="6"/>
      <c r="AA623" s="3"/>
      <c r="AB623" s="3"/>
      <c r="AC623" s="3"/>
      <c r="AD623" s="3"/>
    </row>
    <row r="624" spans="20:30" hidden="1" x14ac:dyDescent="0.25">
      <c r="T624" s="3"/>
      <c r="U624" s="8"/>
      <c r="V624" s="3"/>
      <c r="W624" s="9"/>
      <c r="X624" s="3"/>
      <c r="Y624" s="3"/>
      <c r="Z624" s="6"/>
      <c r="AA624" s="3"/>
      <c r="AB624" s="3"/>
      <c r="AC624" s="3"/>
      <c r="AD624" s="3"/>
    </row>
    <row r="625" spans="20:30" hidden="1" x14ac:dyDescent="0.25">
      <c r="T625" s="3"/>
      <c r="U625" s="8"/>
      <c r="V625" s="3"/>
      <c r="W625" s="9"/>
      <c r="X625" s="3"/>
      <c r="Y625" s="3"/>
      <c r="Z625" s="6"/>
      <c r="AA625" s="3"/>
      <c r="AB625" s="3"/>
      <c r="AC625" s="3"/>
      <c r="AD625" s="3"/>
    </row>
    <row r="626" spans="20:30" hidden="1" x14ac:dyDescent="0.25">
      <c r="T626" s="3"/>
      <c r="U626" s="8"/>
      <c r="V626" s="3"/>
      <c r="W626" s="9"/>
      <c r="X626" s="3"/>
      <c r="Y626" s="3"/>
      <c r="Z626" s="6"/>
      <c r="AA626" s="3"/>
      <c r="AB626" s="3"/>
      <c r="AC626" s="3"/>
      <c r="AD626" s="3"/>
    </row>
    <row r="627" spans="20:30" hidden="1" x14ac:dyDescent="0.25">
      <c r="T627" s="3"/>
      <c r="U627" s="8"/>
      <c r="V627" s="3"/>
      <c r="W627" s="9"/>
      <c r="X627" s="3"/>
      <c r="Y627" s="3"/>
      <c r="Z627" s="6"/>
      <c r="AA627" s="3"/>
      <c r="AB627" s="3"/>
      <c r="AC627" s="3"/>
      <c r="AD627" s="3"/>
    </row>
    <row r="628" spans="20:30" hidden="1" x14ac:dyDescent="0.25">
      <c r="T628" s="3"/>
      <c r="U628" s="8"/>
      <c r="V628" s="3"/>
      <c r="W628" s="9"/>
      <c r="X628" s="3"/>
      <c r="Y628" s="3"/>
      <c r="Z628" s="6"/>
      <c r="AA628" s="3"/>
      <c r="AB628" s="3"/>
      <c r="AC628" s="3"/>
      <c r="AD628" s="3"/>
    </row>
    <row r="629" spans="20:30" hidden="1" x14ac:dyDescent="0.25">
      <c r="T629" s="3"/>
      <c r="U629" s="8"/>
      <c r="V629" s="3"/>
      <c r="W629" s="9"/>
      <c r="X629" s="3"/>
      <c r="Y629" s="3"/>
      <c r="Z629" s="6"/>
      <c r="AA629" s="3"/>
      <c r="AB629" s="3"/>
      <c r="AC629" s="3"/>
      <c r="AD629" s="3"/>
    </row>
    <row r="630" spans="20:30" hidden="1" x14ac:dyDescent="0.25">
      <c r="T630" s="3"/>
      <c r="U630" s="8"/>
      <c r="V630" s="3"/>
      <c r="W630" s="9"/>
      <c r="X630" s="3"/>
      <c r="Y630" s="3"/>
      <c r="Z630" s="6"/>
      <c r="AA630" s="3"/>
      <c r="AB630" s="3"/>
      <c r="AC630" s="3"/>
      <c r="AD630" s="3"/>
    </row>
    <row r="631" spans="20:30" hidden="1" x14ac:dyDescent="0.25">
      <c r="T631" s="3"/>
      <c r="U631" s="8"/>
      <c r="V631" s="3"/>
      <c r="W631" s="9"/>
      <c r="X631" s="3"/>
      <c r="Y631" s="3"/>
      <c r="Z631" s="6"/>
      <c r="AA631" s="3"/>
      <c r="AB631" s="3"/>
      <c r="AC631" s="3"/>
      <c r="AD631" s="3"/>
    </row>
    <row r="632" spans="20:30" hidden="1" x14ac:dyDescent="0.25">
      <c r="T632" s="3"/>
      <c r="U632" s="8"/>
      <c r="V632" s="3"/>
      <c r="W632" s="9"/>
      <c r="X632" s="3"/>
      <c r="Y632" s="3"/>
      <c r="Z632" s="6"/>
      <c r="AA632" s="3"/>
      <c r="AB632" s="3"/>
      <c r="AC632" s="3"/>
      <c r="AD632" s="3"/>
    </row>
    <row r="633" spans="20:30" hidden="1" x14ac:dyDescent="0.25">
      <c r="T633" s="3"/>
      <c r="U633" s="8"/>
      <c r="V633" s="3"/>
      <c r="W633" s="9"/>
      <c r="X633" s="3"/>
      <c r="Y633" s="3"/>
      <c r="Z633" s="6"/>
      <c r="AA633" s="3"/>
      <c r="AB633" s="3"/>
      <c r="AC633" s="3"/>
      <c r="AD633" s="3"/>
    </row>
    <row r="634" spans="20:30" hidden="1" x14ac:dyDescent="0.25">
      <c r="T634" s="3"/>
      <c r="U634" s="8"/>
      <c r="V634" s="3"/>
      <c r="W634" s="9"/>
      <c r="X634" s="3"/>
      <c r="Y634" s="3"/>
      <c r="Z634" s="6"/>
      <c r="AA634" s="3"/>
      <c r="AB634" s="3"/>
      <c r="AC634" s="3"/>
      <c r="AD634" s="3"/>
    </row>
    <row r="635" spans="20:30" hidden="1" x14ac:dyDescent="0.25">
      <c r="T635" s="3"/>
      <c r="U635" s="8"/>
      <c r="V635" s="3"/>
      <c r="W635" s="9"/>
      <c r="X635" s="3"/>
      <c r="Y635" s="3"/>
      <c r="Z635" s="6"/>
      <c r="AA635" s="3"/>
      <c r="AB635" s="3"/>
      <c r="AC635" s="3"/>
      <c r="AD635" s="3"/>
    </row>
    <row r="636" spans="20:30" hidden="1" x14ac:dyDescent="0.25">
      <c r="T636" s="3"/>
      <c r="U636" s="8"/>
      <c r="V636" s="3"/>
      <c r="W636" s="9"/>
      <c r="X636" s="3"/>
      <c r="Y636" s="3"/>
      <c r="Z636" s="6"/>
      <c r="AA636" s="3"/>
      <c r="AB636" s="3"/>
      <c r="AC636" s="3"/>
      <c r="AD636" s="3"/>
    </row>
    <row r="637" spans="20:30" hidden="1" x14ac:dyDescent="0.25">
      <c r="T637" s="3"/>
      <c r="U637" s="8"/>
      <c r="V637" s="3"/>
      <c r="W637" s="9"/>
      <c r="X637" s="3"/>
      <c r="Y637" s="3"/>
      <c r="Z637" s="6"/>
      <c r="AA637" s="3"/>
      <c r="AB637" s="3"/>
      <c r="AC637" s="3"/>
      <c r="AD637" s="3"/>
    </row>
    <row r="638" spans="20:30" hidden="1" x14ac:dyDescent="0.25">
      <c r="T638" s="3"/>
      <c r="U638" s="8"/>
      <c r="V638" s="3"/>
      <c r="W638" s="9"/>
      <c r="X638" s="3"/>
      <c r="Y638" s="3"/>
      <c r="Z638" s="6"/>
      <c r="AA638" s="3"/>
      <c r="AB638" s="3"/>
      <c r="AC638" s="3"/>
      <c r="AD638" s="3"/>
    </row>
    <row r="639" spans="20:30" hidden="1" x14ac:dyDescent="0.25">
      <c r="T639" s="3"/>
      <c r="U639" s="8"/>
      <c r="V639" s="3"/>
      <c r="W639" s="9"/>
      <c r="X639" s="3"/>
      <c r="Y639" s="3"/>
      <c r="Z639" s="6"/>
      <c r="AA639" s="3"/>
      <c r="AB639" s="3"/>
      <c r="AC639" s="3"/>
      <c r="AD639" s="3"/>
    </row>
    <row r="640" spans="20:30" hidden="1" x14ac:dyDescent="0.25">
      <c r="T640" s="3"/>
      <c r="U640" s="8"/>
      <c r="V640" s="3"/>
      <c r="W640" s="9"/>
      <c r="X640" s="3"/>
      <c r="Y640" s="3"/>
      <c r="Z640" s="6"/>
      <c r="AA640" s="3"/>
      <c r="AB640" s="3"/>
      <c r="AC640" s="3"/>
      <c r="AD640" s="3"/>
    </row>
    <row r="641" spans="20:30" hidden="1" x14ac:dyDescent="0.25">
      <c r="T641" s="3"/>
      <c r="U641" s="8"/>
      <c r="V641" s="3"/>
      <c r="W641" s="9"/>
      <c r="X641" s="3"/>
      <c r="Y641" s="3"/>
      <c r="Z641" s="6"/>
      <c r="AA641" s="3"/>
      <c r="AB641" s="3"/>
      <c r="AC641" s="3"/>
      <c r="AD641" s="3"/>
    </row>
    <row r="642" spans="20:30" hidden="1" x14ac:dyDescent="0.25">
      <c r="T642" s="3"/>
      <c r="U642" s="8"/>
      <c r="V642" s="3"/>
      <c r="W642" s="9"/>
      <c r="X642" s="3"/>
      <c r="Y642" s="3"/>
      <c r="Z642" s="6"/>
      <c r="AA642" s="3"/>
      <c r="AB642" s="3"/>
      <c r="AC642" s="3"/>
      <c r="AD642" s="3"/>
    </row>
    <row r="643" spans="20:30" hidden="1" x14ac:dyDescent="0.25">
      <c r="T643" s="3"/>
      <c r="U643" s="8"/>
      <c r="V643" s="3"/>
      <c r="W643" s="9"/>
      <c r="X643" s="3"/>
      <c r="Y643" s="3"/>
      <c r="Z643" s="6"/>
      <c r="AA643" s="3"/>
      <c r="AB643" s="3"/>
      <c r="AC643" s="3"/>
      <c r="AD643" s="3"/>
    </row>
    <row r="644" spans="20:30" hidden="1" x14ac:dyDescent="0.25">
      <c r="T644" s="3"/>
      <c r="U644" s="8"/>
      <c r="V644" s="3"/>
      <c r="W644" s="9"/>
      <c r="X644" s="3"/>
      <c r="Y644" s="3"/>
      <c r="Z644" s="6"/>
      <c r="AA644" s="3"/>
      <c r="AB644" s="3"/>
      <c r="AC644" s="3"/>
      <c r="AD644" s="3"/>
    </row>
    <row r="645" spans="20:30" hidden="1" x14ac:dyDescent="0.25">
      <c r="T645" s="3"/>
      <c r="U645" s="8"/>
      <c r="V645" s="3"/>
      <c r="W645" s="9"/>
      <c r="X645" s="3"/>
      <c r="Y645" s="3"/>
      <c r="Z645" s="6"/>
      <c r="AA645" s="3"/>
      <c r="AB645" s="3"/>
      <c r="AC645" s="3"/>
      <c r="AD645" s="3"/>
    </row>
    <row r="646" spans="20:30" hidden="1" x14ac:dyDescent="0.25">
      <c r="T646" s="3"/>
      <c r="U646" s="8"/>
      <c r="V646" s="3"/>
      <c r="W646" s="9"/>
      <c r="X646" s="3"/>
      <c r="Y646" s="3"/>
      <c r="Z646" s="6"/>
      <c r="AA646" s="3"/>
      <c r="AB646" s="3"/>
      <c r="AC646" s="3"/>
      <c r="AD646" s="3"/>
    </row>
    <row r="647" spans="20:30" hidden="1" x14ac:dyDescent="0.25">
      <c r="T647" s="3"/>
      <c r="U647" s="8"/>
      <c r="V647" s="3"/>
      <c r="W647" s="9"/>
      <c r="X647" s="3"/>
      <c r="Y647" s="3"/>
      <c r="Z647" s="6"/>
      <c r="AA647" s="3"/>
      <c r="AB647" s="3"/>
      <c r="AC647" s="3"/>
      <c r="AD647" s="3"/>
    </row>
    <row r="648" spans="20:30" hidden="1" x14ac:dyDescent="0.25">
      <c r="T648" s="3"/>
      <c r="U648" s="8"/>
      <c r="V648" s="3"/>
      <c r="W648" s="9"/>
      <c r="X648" s="3"/>
      <c r="Y648" s="3"/>
      <c r="Z648" s="6"/>
      <c r="AA648" s="3"/>
      <c r="AB648" s="3"/>
      <c r="AC648" s="3"/>
      <c r="AD648" s="3"/>
    </row>
    <row r="649" spans="20:30" hidden="1" x14ac:dyDescent="0.25">
      <c r="T649" s="3"/>
      <c r="U649" s="8"/>
      <c r="V649" s="3"/>
      <c r="W649" s="9"/>
      <c r="X649" s="3"/>
      <c r="Y649" s="3"/>
      <c r="Z649" s="6"/>
      <c r="AA649" s="3"/>
      <c r="AB649" s="3"/>
      <c r="AC649" s="3"/>
      <c r="AD649" s="3"/>
    </row>
    <row r="650" spans="20:30" hidden="1" x14ac:dyDescent="0.25">
      <c r="T650" s="3"/>
      <c r="U650" s="8"/>
      <c r="V650" s="3"/>
      <c r="W650" s="9"/>
      <c r="X650" s="3"/>
      <c r="Y650" s="3"/>
      <c r="Z650" s="6"/>
      <c r="AA650" s="3"/>
      <c r="AB650" s="3"/>
      <c r="AC650" s="3"/>
      <c r="AD650" s="3"/>
    </row>
    <row r="651" spans="20:30" hidden="1" x14ac:dyDescent="0.25">
      <c r="T651" s="3"/>
      <c r="U651" s="8"/>
      <c r="V651" s="3"/>
      <c r="W651" s="9"/>
      <c r="X651" s="3"/>
      <c r="Y651" s="3"/>
      <c r="Z651" s="6"/>
      <c r="AA651" s="3"/>
      <c r="AB651" s="3"/>
      <c r="AC651" s="3"/>
      <c r="AD651" s="3"/>
    </row>
    <row r="652" spans="20:30" hidden="1" x14ac:dyDescent="0.25">
      <c r="T652" s="3"/>
      <c r="U652" s="8"/>
      <c r="V652" s="3"/>
      <c r="W652" s="9"/>
      <c r="X652" s="3"/>
      <c r="Y652" s="3"/>
      <c r="Z652" s="6"/>
      <c r="AA652" s="3"/>
      <c r="AB652" s="3"/>
      <c r="AC652" s="3"/>
      <c r="AD652" s="3"/>
    </row>
    <row r="653" spans="20:30" hidden="1" x14ac:dyDescent="0.25">
      <c r="T653" s="3"/>
      <c r="U653" s="8"/>
      <c r="V653" s="3"/>
      <c r="W653" s="9"/>
      <c r="X653" s="3"/>
      <c r="Y653" s="3"/>
      <c r="Z653" s="6"/>
      <c r="AA653" s="3"/>
      <c r="AB653" s="3"/>
      <c r="AC653" s="3"/>
      <c r="AD653" s="3"/>
    </row>
    <row r="654" spans="20:30" hidden="1" x14ac:dyDescent="0.25">
      <c r="T654" s="3"/>
      <c r="U654" s="8"/>
      <c r="V654" s="3"/>
      <c r="W654" s="9"/>
      <c r="X654" s="3"/>
      <c r="Y654" s="3"/>
      <c r="Z654" s="6"/>
      <c r="AA654" s="3"/>
      <c r="AB654" s="3"/>
      <c r="AC654" s="3"/>
      <c r="AD654" s="3"/>
    </row>
    <row r="655" spans="20:30" hidden="1" x14ac:dyDescent="0.25">
      <c r="T655" s="3"/>
      <c r="U655" s="8"/>
      <c r="V655" s="3"/>
      <c r="W655" s="9"/>
      <c r="X655" s="3"/>
      <c r="Y655" s="3"/>
      <c r="Z655" s="6"/>
      <c r="AA655" s="3"/>
      <c r="AB655" s="3"/>
      <c r="AC655" s="3"/>
      <c r="AD655" s="3"/>
    </row>
    <row r="656" spans="20:30" hidden="1" x14ac:dyDescent="0.25">
      <c r="T656" s="3"/>
      <c r="U656" s="8"/>
      <c r="V656" s="3"/>
      <c r="W656" s="9"/>
      <c r="X656" s="3"/>
      <c r="Y656" s="3"/>
      <c r="Z656" s="6"/>
      <c r="AA656" s="3"/>
      <c r="AB656" s="3"/>
      <c r="AC656" s="3"/>
      <c r="AD656" s="3"/>
    </row>
    <row r="657" spans="20:30" hidden="1" x14ac:dyDescent="0.25">
      <c r="T657" s="3"/>
      <c r="U657" s="8"/>
      <c r="V657" s="3"/>
      <c r="W657" s="9"/>
      <c r="X657" s="3"/>
      <c r="Y657" s="3"/>
      <c r="Z657" s="6"/>
      <c r="AA657" s="3"/>
      <c r="AB657" s="3"/>
      <c r="AC657" s="3"/>
      <c r="AD657" s="3"/>
    </row>
    <row r="658" spans="20:30" hidden="1" x14ac:dyDescent="0.25">
      <c r="T658" s="3"/>
      <c r="U658" s="8"/>
      <c r="V658" s="3"/>
      <c r="W658" s="9"/>
      <c r="X658" s="3"/>
      <c r="Y658" s="3"/>
      <c r="Z658" s="6"/>
      <c r="AA658" s="3"/>
      <c r="AB658" s="3"/>
      <c r="AC658" s="3"/>
      <c r="AD658" s="3"/>
    </row>
    <row r="659" spans="20:30" hidden="1" x14ac:dyDescent="0.25">
      <c r="T659" s="3"/>
      <c r="U659" s="8"/>
      <c r="V659" s="3"/>
      <c r="W659" s="9"/>
      <c r="X659" s="3"/>
      <c r="Y659" s="3"/>
      <c r="Z659" s="6"/>
      <c r="AA659" s="3"/>
      <c r="AB659" s="3"/>
      <c r="AC659" s="3"/>
      <c r="AD659" s="3"/>
    </row>
    <row r="660" spans="20:30" hidden="1" x14ac:dyDescent="0.25">
      <c r="T660" s="3"/>
      <c r="U660" s="8"/>
      <c r="V660" s="3"/>
      <c r="W660" s="9"/>
      <c r="X660" s="3"/>
      <c r="Y660" s="3"/>
      <c r="Z660" s="6"/>
      <c r="AA660" s="3"/>
      <c r="AB660" s="3"/>
      <c r="AC660" s="3"/>
      <c r="AD660" s="3"/>
    </row>
    <row r="661" spans="20:30" hidden="1" x14ac:dyDescent="0.25">
      <c r="T661" s="3"/>
      <c r="U661" s="8"/>
      <c r="V661" s="3"/>
      <c r="W661" s="9"/>
      <c r="X661" s="3"/>
      <c r="Y661" s="3"/>
      <c r="Z661" s="6"/>
      <c r="AA661" s="3"/>
      <c r="AB661" s="3"/>
      <c r="AC661" s="3"/>
      <c r="AD661" s="3"/>
    </row>
    <row r="662" spans="20:30" hidden="1" x14ac:dyDescent="0.25">
      <c r="T662" s="3"/>
      <c r="U662" s="8"/>
      <c r="V662" s="3"/>
      <c r="W662" s="9"/>
      <c r="X662" s="3"/>
      <c r="Y662" s="3"/>
      <c r="Z662" s="6"/>
      <c r="AA662" s="3"/>
      <c r="AB662" s="3"/>
      <c r="AC662" s="3"/>
      <c r="AD662" s="3"/>
    </row>
    <row r="663" spans="20:30" hidden="1" x14ac:dyDescent="0.25">
      <c r="T663" s="3"/>
      <c r="U663" s="8"/>
      <c r="V663" s="3"/>
      <c r="W663" s="9"/>
      <c r="X663" s="3"/>
      <c r="Y663" s="3"/>
      <c r="Z663" s="6"/>
      <c r="AA663" s="3"/>
      <c r="AB663" s="3"/>
      <c r="AC663" s="3"/>
      <c r="AD663" s="3"/>
    </row>
    <row r="664" spans="20:30" hidden="1" x14ac:dyDescent="0.25">
      <c r="T664" s="3"/>
      <c r="U664" s="8"/>
      <c r="V664" s="3"/>
      <c r="W664" s="9"/>
      <c r="X664" s="3"/>
      <c r="Y664" s="3"/>
      <c r="Z664" s="6"/>
      <c r="AA664" s="3"/>
      <c r="AB664" s="3"/>
      <c r="AC664" s="3"/>
      <c r="AD664" s="3"/>
    </row>
    <row r="665" spans="20:30" hidden="1" x14ac:dyDescent="0.25">
      <c r="T665" s="3"/>
      <c r="U665" s="8"/>
      <c r="V665" s="3"/>
      <c r="W665" s="9"/>
      <c r="X665" s="3"/>
      <c r="Y665" s="3"/>
      <c r="Z665" s="6"/>
      <c r="AA665" s="3"/>
      <c r="AB665" s="3"/>
      <c r="AC665" s="3"/>
      <c r="AD665" s="3"/>
    </row>
    <row r="666" spans="20:30" hidden="1" x14ac:dyDescent="0.25">
      <c r="T666" s="3"/>
      <c r="U666" s="8"/>
      <c r="V666" s="3"/>
      <c r="W666" s="9"/>
      <c r="X666" s="3"/>
      <c r="Y666" s="3"/>
      <c r="Z666" s="6"/>
      <c r="AA666" s="3"/>
      <c r="AB666" s="3"/>
      <c r="AC666" s="3"/>
      <c r="AD666" s="3"/>
    </row>
    <row r="667" spans="20:30" hidden="1" x14ac:dyDescent="0.25">
      <c r="T667" s="3"/>
      <c r="U667" s="8"/>
      <c r="V667" s="3"/>
      <c r="W667" s="9"/>
      <c r="X667" s="3"/>
      <c r="Y667" s="3"/>
      <c r="Z667" s="6"/>
      <c r="AA667" s="3"/>
      <c r="AB667" s="3"/>
      <c r="AC667" s="3"/>
      <c r="AD667" s="3"/>
    </row>
    <row r="668" spans="20:30" hidden="1" x14ac:dyDescent="0.25">
      <c r="T668" s="3"/>
      <c r="U668" s="8"/>
      <c r="V668" s="3"/>
      <c r="W668" s="9"/>
      <c r="X668" s="3"/>
      <c r="Y668" s="3"/>
      <c r="Z668" s="6"/>
      <c r="AA668" s="3"/>
      <c r="AB668" s="3"/>
      <c r="AC668" s="3"/>
      <c r="AD668" s="3"/>
    </row>
    <row r="669" spans="20:30" hidden="1" x14ac:dyDescent="0.25">
      <c r="T669" s="3"/>
      <c r="U669" s="8"/>
      <c r="V669" s="3"/>
      <c r="W669" s="9"/>
      <c r="X669" s="3"/>
      <c r="Y669" s="3"/>
      <c r="Z669" s="6"/>
      <c r="AA669" s="3"/>
      <c r="AB669" s="3"/>
      <c r="AC669" s="3"/>
      <c r="AD669" s="3"/>
    </row>
    <row r="670" spans="20:30" hidden="1" x14ac:dyDescent="0.25">
      <c r="T670" s="3"/>
      <c r="U670" s="8"/>
      <c r="V670" s="3"/>
      <c r="W670" s="9"/>
      <c r="X670" s="3"/>
      <c r="Y670" s="3"/>
      <c r="Z670" s="6"/>
      <c r="AA670" s="3"/>
      <c r="AB670" s="3"/>
      <c r="AC670" s="3"/>
      <c r="AD670" s="3"/>
    </row>
    <row r="671" spans="20:30" hidden="1" x14ac:dyDescent="0.25">
      <c r="T671" s="3"/>
      <c r="U671" s="8"/>
      <c r="V671" s="3"/>
      <c r="W671" s="9"/>
      <c r="X671" s="3"/>
      <c r="Y671" s="3"/>
      <c r="Z671" s="6"/>
      <c r="AA671" s="3"/>
      <c r="AB671" s="3"/>
      <c r="AC671" s="3"/>
      <c r="AD671" s="3"/>
    </row>
    <row r="672" spans="20:30" hidden="1" x14ac:dyDescent="0.25">
      <c r="T672" s="3"/>
      <c r="U672" s="8"/>
      <c r="V672" s="3"/>
      <c r="W672" s="9"/>
      <c r="X672" s="3"/>
      <c r="Y672" s="3"/>
      <c r="Z672" s="6"/>
      <c r="AA672" s="3"/>
      <c r="AB672" s="3"/>
      <c r="AC672" s="3"/>
      <c r="AD672" s="3"/>
    </row>
    <row r="673" spans="20:30" hidden="1" x14ac:dyDescent="0.25">
      <c r="T673" s="3"/>
      <c r="U673" s="8"/>
      <c r="V673" s="3"/>
      <c r="W673" s="9"/>
      <c r="X673" s="3"/>
      <c r="Y673" s="3"/>
      <c r="Z673" s="6"/>
      <c r="AA673" s="3"/>
      <c r="AB673" s="3"/>
      <c r="AC673" s="3"/>
      <c r="AD673" s="3"/>
    </row>
    <row r="674" spans="20:30" hidden="1" x14ac:dyDescent="0.25">
      <c r="T674" s="3"/>
      <c r="U674" s="8"/>
      <c r="V674" s="3"/>
      <c r="W674" s="9"/>
      <c r="X674" s="3"/>
      <c r="Y674" s="3"/>
      <c r="Z674" s="6"/>
      <c r="AA674" s="3"/>
      <c r="AB674" s="3"/>
      <c r="AC674" s="3"/>
      <c r="AD674" s="3"/>
    </row>
    <row r="675" spans="20:30" hidden="1" x14ac:dyDescent="0.25">
      <c r="T675" s="3"/>
      <c r="U675" s="8"/>
      <c r="V675" s="3"/>
      <c r="W675" s="9"/>
      <c r="X675" s="3"/>
      <c r="Y675" s="3"/>
      <c r="Z675" s="6"/>
      <c r="AA675" s="3"/>
      <c r="AB675" s="3"/>
      <c r="AC675" s="3"/>
      <c r="AD675" s="3"/>
    </row>
    <row r="676" spans="20:30" hidden="1" x14ac:dyDescent="0.25">
      <c r="T676" s="3"/>
      <c r="U676" s="8"/>
      <c r="V676" s="3"/>
      <c r="W676" s="9"/>
      <c r="X676" s="3"/>
      <c r="Y676" s="3"/>
      <c r="Z676" s="6"/>
      <c r="AA676" s="3"/>
      <c r="AB676" s="3"/>
      <c r="AC676" s="3"/>
      <c r="AD676" s="3"/>
    </row>
    <row r="677" spans="20:30" hidden="1" x14ac:dyDescent="0.25">
      <c r="T677" s="3"/>
      <c r="U677" s="8"/>
      <c r="V677" s="3"/>
      <c r="W677" s="9"/>
      <c r="X677" s="3"/>
      <c r="Y677" s="3"/>
      <c r="Z677" s="6"/>
      <c r="AA677" s="3"/>
      <c r="AB677" s="3"/>
      <c r="AC677" s="3"/>
      <c r="AD677" s="3"/>
    </row>
    <row r="678" spans="20:30" hidden="1" x14ac:dyDescent="0.25">
      <c r="T678" s="3"/>
      <c r="U678" s="8"/>
      <c r="V678" s="3"/>
      <c r="W678" s="9"/>
      <c r="X678" s="3"/>
      <c r="Y678" s="3"/>
      <c r="Z678" s="6"/>
      <c r="AA678" s="3"/>
      <c r="AB678" s="3"/>
      <c r="AC678" s="3"/>
      <c r="AD678" s="3"/>
    </row>
    <row r="679" spans="20:30" hidden="1" x14ac:dyDescent="0.25">
      <c r="T679" s="3"/>
      <c r="U679" s="8"/>
      <c r="V679" s="3"/>
      <c r="W679" s="9"/>
      <c r="X679" s="3"/>
      <c r="Y679" s="3"/>
      <c r="Z679" s="6"/>
      <c r="AA679" s="3"/>
      <c r="AB679" s="3"/>
      <c r="AC679" s="3"/>
      <c r="AD679" s="3"/>
    </row>
    <row r="680" spans="20:30" hidden="1" x14ac:dyDescent="0.25">
      <c r="T680" s="3"/>
      <c r="U680" s="8"/>
      <c r="V680" s="3"/>
      <c r="W680" s="9"/>
      <c r="X680" s="3"/>
      <c r="Y680" s="3"/>
      <c r="Z680" s="6"/>
      <c r="AA680" s="3"/>
      <c r="AB680" s="3"/>
      <c r="AC680" s="3"/>
      <c r="AD680" s="3"/>
    </row>
    <row r="681" spans="20:30" hidden="1" x14ac:dyDescent="0.25">
      <c r="T681" s="3"/>
      <c r="U681" s="8"/>
      <c r="V681" s="3"/>
      <c r="W681" s="9"/>
      <c r="X681" s="3"/>
      <c r="Y681" s="3"/>
      <c r="Z681" s="6"/>
      <c r="AA681" s="3"/>
      <c r="AB681" s="3"/>
      <c r="AC681" s="3"/>
      <c r="AD681" s="3"/>
    </row>
    <row r="682" spans="20:30" hidden="1" x14ac:dyDescent="0.25">
      <c r="T682" s="3"/>
      <c r="U682" s="8"/>
      <c r="V682" s="3"/>
      <c r="W682" s="9"/>
      <c r="X682" s="3"/>
      <c r="Y682" s="3"/>
      <c r="Z682" s="6"/>
      <c r="AA682" s="3"/>
      <c r="AB682" s="3"/>
      <c r="AC682" s="3"/>
      <c r="AD682" s="3"/>
    </row>
    <row r="683" spans="20:30" hidden="1" x14ac:dyDescent="0.25">
      <c r="T683" s="3"/>
      <c r="U683" s="8"/>
      <c r="V683" s="3"/>
      <c r="W683" s="9"/>
      <c r="X683" s="3"/>
      <c r="Y683" s="3"/>
      <c r="Z683" s="6"/>
      <c r="AA683" s="3"/>
      <c r="AB683" s="3"/>
      <c r="AC683" s="3"/>
      <c r="AD683" s="3"/>
    </row>
    <row r="684" spans="20:30" hidden="1" x14ac:dyDescent="0.25">
      <c r="T684" s="3"/>
      <c r="U684" s="8"/>
      <c r="V684" s="3"/>
      <c r="W684" s="9"/>
      <c r="X684" s="3"/>
      <c r="Y684" s="3"/>
      <c r="Z684" s="6"/>
      <c r="AA684" s="3"/>
      <c r="AB684" s="3"/>
      <c r="AC684" s="3"/>
      <c r="AD684" s="3"/>
    </row>
    <row r="685" spans="20:30" hidden="1" x14ac:dyDescent="0.25">
      <c r="T685" s="3"/>
      <c r="U685" s="8"/>
      <c r="V685" s="3"/>
      <c r="W685" s="9"/>
      <c r="X685" s="3"/>
      <c r="Y685" s="3"/>
      <c r="Z685" s="6"/>
      <c r="AA685" s="3"/>
      <c r="AB685" s="3"/>
      <c r="AC685" s="3"/>
      <c r="AD685" s="3"/>
    </row>
    <row r="686" spans="20:30" hidden="1" x14ac:dyDescent="0.25">
      <c r="T686" s="3"/>
      <c r="U686" s="8"/>
      <c r="V686" s="3"/>
      <c r="W686" s="9"/>
      <c r="X686" s="3"/>
      <c r="Y686" s="3"/>
      <c r="Z686" s="6"/>
      <c r="AA686" s="3"/>
      <c r="AB686" s="3"/>
      <c r="AC686" s="3"/>
      <c r="AD686" s="3"/>
    </row>
    <row r="687" spans="20:30" hidden="1" x14ac:dyDescent="0.25">
      <c r="T687" s="3"/>
      <c r="U687" s="8"/>
      <c r="V687" s="3"/>
      <c r="W687" s="9"/>
      <c r="X687" s="3"/>
      <c r="Y687" s="3"/>
      <c r="Z687" s="6"/>
      <c r="AA687" s="3"/>
      <c r="AB687" s="3"/>
      <c r="AC687" s="3"/>
      <c r="AD687" s="3"/>
    </row>
    <row r="688" spans="20:30" hidden="1" x14ac:dyDescent="0.25">
      <c r="T688" s="3"/>
      <c r="U688" s="8"/>
      <c r="V688" s="3"/>
      <c r="W688" s="9"/>
      <c r="X688" s="3"/>
      <c r="Y688" s="3"/>
      <c r="Z688" s="6"/>
      <c r="AA688" s="3"/>
      <c r="AB688" s="3"/>
      <c r="AC688" s="3"/>
      <c r="AD688" s="3"/>
    </row>
    <row r="689" spans="20:30" hidden="1" x14ac:dyDescent="0.25">
      <c r="T689" s="3"/>
      <c r="U689" s="8"/>
      <c r="V689" s="3"/>
      <c r="W689" s="9"/>
      <c r="X689" s="3"/>
      <c r="Y689" s="3"/>
      <c r="Z689" s="6"/>
      <c r="AA689" s="3"/>
      <c r="AB689" s="3"/>
      <c r="AC689" s="3"/>
      <c r="AD689" s="3"/>
    </row>
    <row r="690" spans="20:30" hidden="1" x14ac:dyDescent="0.25">
      <c r="T690" s="3"/>
      <c r="U690" s="8"/>
      <c r="V690" s="3"/>
      <c r="W690" s="9"/>
      <c r="X690" s="3"/>
      <c r="Y690" s="3"/>
      <c r="Z690" s="6"/>
      <c r="AA690" s="3"/>
      <c r="AB690" s="3"/>
      <c r="AC690" s="3"/>
      <c r="AD690" s="3"/>
    </row>
    <row r="691" spans="20:30" hidden="1" x14ac:dyDescent="0.25">
      <c r="T691" s="3"/>
      <c r="U691" s="8"/>
      <c r="V691" s="3"/>
      <c r="W691" s="9"/>
      <c r="X691" s="3"/>
      <c r="Y691" s="3"/>
      <c r="Z691" s="6"/>
      <c r="AA691" s="3"/>
      <c r="AB691" s="3"/>
      <c r="AC691" s="3"/>
      <c r="AD691" s="3"/>
    </row>
    <row r="692" spans="20:30" hidden="1" x14ac:dyDescent="0.25">
      <c r="T692" s="3"/>
      <c r="U692" s="8"/>
      <c r="V692" s="3"/>
      <c r="W692" s="9"/>
      <c r="X692" s="3"/>
      <c r="Y692" s="3"/>
      <c r="Z692" s="6"/>
      <c r="AA692" s="3"/>
      <c r="AB692" s="3"/>
      <c r="AC692" s="3"/>
      <c r="AD692" s="3"/>
    </row>
    <row r="693" spans="20:30" hidden="1" x14ac:dyDescent="0.25">
      <c r="T693" s="3"/>
      <c r="U693" s="8"/>
      <c r="V693" s="3"/>
      <c r="W693" s="9"/>
      <c r="X693" s="3"/>
      <c r="Y693" s="3"/>
      <c r="Z693" s="6"/>
      <c r="AA693" s="3"/>
      <c r="AB693" s="3"/>
      <c r="AC693" s="3"/>
      <c r="AD693" s="3"/>
    </row>
    <row r="694" spans="20:30" hidden="1" x14ac:dyDescent="0.25">
      <c r="T694" s="3"/>
      <c r="U694" s="8"/>
      <c r="V694" s="3"/>
      <c r="W694" s="9"/>
      <c r="X694" s="3"/>
      <c r="Y694" s="3"/>
      <c r="Z694" s="6"/>
      <c r="AA694" s="3"/>
      <c r="AB694" s="3"/>
      <c r="AC694" s="3"/>
      <c r="AD694" s="3"/>
    </row>
    <row r="695" spans="20:30" hidden="1" x14ac:dyDescent="0.25">
      <c r="T695" s="3"/>
      <c r="U695" s="8"/>
      <c r="V695" s="3"/>
      <c r="W695" s="9"/>
      <c r="X695" s="3"/>
      <c r="Y695" s="3"/>
      <c r="Z695" s="6"/>
      <c r="AA695" s="3"/>
      <c r="AB695" s="3"/>
      <c r="AC695" s="3"/>
      <c r="AD695" s="3"/>
    </row>
    <row r="696" spans="20:30" hidden="1" x14ac:dyDescent="0.25">
      <c r="T696" s="3"/>
      <c r="U696" s="8"/>
      <c r="V696" s="3"/>
      <c r="W696" s="9"/>
      <c r="X696" s="3"/>
      <c r="Y696" s="3"/>
      <c r="Z696" s="6"/>
      <c r="AA696" s="3"/>
      <c r="AB696" s="3"/>
      <c r="AC696" s="3"/>
      <c r="AD696" s="3"/>
    </row>
    <row r="697" spans="20:30" hidden="1" x14ac:dyDescent="0.25">
      <c r="T697" s="3"/>
      <c r="U697" s="8"/>
      <c r="V697" s="3"/>
      <c r="W697" s="9"/>
      <c r="X697" s="3"/>
      <c r="Y697" s="3"/>
      <c r="Z697" s="6"/>
      <c r="AA697" s="3"/>
      <c r="AB697" s="3"/>
      <c r="AC697" s="3"/>
      <c r="AD697" s="3"/>
    </row>
    <row r="698" spans="20:30" hidden="1" x14ac:dyDescent="0.25">
      <c r="T698" s="3"/>
      <c r="U698" s="8"/>
      <c r="V698" s="3"/>
      <c r="W698" s="9"/>
      <c r="X698" s="3"/>
      <c r="Y698" s="3"/>
      <c r="Z698" s="6"/>
      <c r="AA698" s="3"/>
      <c r="AB698" s="3"/>
      <c r="AC698" s="3"/>
      <c r="AD698" s="3"/>
    </row>
    <row r="699" spans="20:30" hidden="1" x14ac:dyDescent="0.25">
      <c r="T699" s="3"/>
      <c r="U699" s="8"/>
      <c r="V699" s="3"/>
      <c r="W699" s="9"/>
      <c r="X699" s="3"/>
      <c r="Y699" s="3"/>
      <c r="Z699" s="6"/>
      <c r="AA699" s="3"/>
      <c r="AB699" s="3"/>
      <c r="AC699" s="3"/>
      <c r="AD699" s="3"/>
    </row>
    <row r="700" spans="20:30" hidden="1" x14ac:dyDescent="0.25">
      <c r="T700" s="3"/>
      <c r="U700" s="8"/>
      <c r="V700" s="3"/>
      <c r="W700" s="9"/>
      <c r="X700" s="3"/>
      <c r="Y700" s="3"/>
      <c r="Z700" s="6"/>
      <c r="AA700" s="3"/>
      <c r="AB700" s="3"/>
      <c r="AC700" s="3"/>
      <c r="AD700" s="3"/>
    </row>
    <row r="701" spans="20:30" hidden="1" x14ac:dyDescent="0.25">
      <c r="T701" s="3"/>
      <c r="U701" s="8"/>
      <c r="V701" s="3"/>
      <c r="W701" s="9"/>
      <c r="X701" s="3"/>
      <c r="Y701" s="3"/>
      <c r="Z701" s="6"/>
      <c r="AA701" s="3"/>
      <c r="AB701" s="3"/>
      <c r="AC701" s="3"/>
      <c r="AD701" s="3"/>
    </row>
    <row r="702" spans="20:30" hidden="1" x14ac:dyDescent="0.25">
      <c r="T702" s="3"/>
      <c r="U702" s="8"/>
      <c r="V702" s="3"/>
      <c r="W702" s="9"/>
      <c r="X702" s="3"/>
      <c r="Y702" s="3"/>
      <c r="Z702" s="6"/>
      <c r="AA702" s="3"/>
      <c r="AB702" s="3"/>
      <c r="AC702" s="3"/>
      <c r="AD702" s="3"/>
    </row>
    <row r="703" spans="20:30" hidden="1" x14ac:dyDescent="0.25">
      <c r="T703" s="3"/>
      <c r="U703" s="8"/>
      <c r="V703" s="3"/>
      <c r="W703" s="9"/>
      <c r="X703" s="3"/>
      <c r="Y703" s="3"/>
      <c r="Z703" s="6"/>
      <c r="AA703" s="3"/>
      <c r="AB703" s="3"/>
      <c r="AC703" s="3"/>
      <c r="AD703" s="3"/>
    </row>
    <row r="704" spans="20:30" hidden="1" x14ac:dyDescent="0.25">
      <c r="T704" s="3"/>
      <c r="U704" s="8"/>
      <c r="V704" s="3"/>
      <c r="W704" s="9"/>
      <c r="X704" s="3"/>
      <c r="Y704" s="3"/>
      <c r="Z704" s="6"/>
      <c r="AA704" s="3"/>
      <c r="AB704" s="3"/>
      <c r="AC704" s="3"/>
      <c r="AD704" s="3"/>
    </row>
    <row r="705" spans="20:30" hidden="1" x14ac:dyDescent="0.25">
      <c r="T705" s="3"/>
      <c r="U705" s="8"/>
      <c r="V705" s="3"/>
      <c r="W705" s="9"/>
      <c r="X705" s="3"/>
      <c r="Y705" s="3"/>
      <c r="Z705" s="6"/>
      <c r="AA705" s="3"/>
      <c r="AB705" s="3"/>
      <c r="AC705" s="3"/>
      <c r="AD705" s="3"/>
    </row>
    <row r="706" spans="20:30" hidden="1" x14ac:dyDescent="0.25">
      <c r="T706" s="3"/>
      <c r="U706" s="8"/>
      <c r="V706" s="3"/>
      <c r="W706" s="9"/>
      <c r="X706" s="3"/>
      <c r="Y706" s="3"/>
      <c r="Z706" s="6"/>
      <c r="AA706" s="3"/>
      <c r="AB706" s="3"/>
      <c r="AC706" s="3"/>
      <c r="AD706" s="3"/>
    </row>
    <row r="707" spans="20:30" hidden="1" x14ac:dyDescent="0.25">
      <c r="T707" s="3"/>
      <c r="U707" s="8"/>
      <c r="V707" s="3"/>
      <c r="W707" s="9"/>
      <c r="X707" s="3"/>
      <c r="Y707" s="3"/>
      <c r="Z707" s="6"/>
      <c r="AA707" s="3"/>
      <c r="AB707" s="3"/>
      <c r="AC707" s="3"/>
      <c r="AD707" s="3"/>
    </row>
    <row r="708" spans="20:30" hidden="1" x14ac:dyDescent="0.25">
      <c r="T708" s="3"/>
      <c r="U708" s="8"/>
      <c r="V708" s="3"/>
      <c r="W708" s="9"/>
      <c r="X708" s="3"/>
      <c r="Y708" s="3"/>
      <c r="Z708" s="6"/>
      <c r="AA708" s="3"/>
      <c r="AB708" s="3"/>
      <c r="AC708" s="3"/>
      <c r="AD708" s="3"/>
    </row>
    <row r="709" spans="20:30" hidden="1" x14ac:dyDescent="0.25">
      <c r="T709" s="3"/>
      <c r="U709" s="8"/>
      <c r="V709" s="3"/>
      <c r="W709" s="9"/>
      <c r="X709" s="3"/>
      <c r="Y709" s="3"/>
      <c r="Z709" s="6"/>
      <c r="AA709" s="3"/>
      <c r="AB709" s="3"/>
      <c r="AC709" s="3"/>
      <c r="AD709" s="3"/>
    </row>
    <row r="710" spans="20:30" hidden="1" x14ac:dyDescent="0.25">
      <c r="T710" s="3"/>
      <c r="U710" s="8"/>
      <c r="V710" s="3"/>
      <c r="W710" s="9"/>
      <c r="X710" s="3"/>
      <c r="Y710" s="3"/>
      <c r="Z710" s="6"/>
      <c r="AA710" s="3"/>
      <c r="AB710" s="3"/>
      <c r="AC710" s="3"/>
      <c r="AD710" s="3"/>
    </row>
    <row r="711" spans="20:30" hidden="1" x14ac:dyDescent="0.25">
      <c r="T711" s="3"/>
      <c r="U711" s="8"/>
      <c r="V711" s="3"/>
      <c r="W711" s="9"/>
      <c r="X711" s="3"/>
      <c r="Y711" s="3"/>
      <c r="Z711" s="6"/>
      <c r="AA711" s="3"/>
      <c r="AB711" s="3"/>
      <c r="AC711" s="3"/>
      <c r="AD711" s="3"/>
    </row>
    <row r="712" spans="20:30" hidden="1" x14ac:dyDescent="0.25">
      <c r="T712" s="3"/>
      <c r="U712" s="8"/>
      <c r="V712" s="3"/>
      <c r="W712" s="9"/>
      <c r="X712" s="3"/>
      <c r="Y712" s="3"/>
      <c r="Z712" s="6"/>
      <c r="AA712" s="3"/>
      <c r="AB712" s="3"/>
      <c r="AC712" s="3"/>
      <c r="AD712" s="3"/>
    </row>
    <row r="713" spans="20:30" hidden="1" x14ac:dyDescent="0.25">
      <c r="T713" s="3"/>
      <c r="U713" s="8"/>
      <c r="V713" s="3"/>
      <c r="W713" s="9"/>
      <c r="X713" s="3"/>
      <c r="Y713" s="3"/>
      <c r="Z713" s="6"/>
      <c r="AA713" s="3"/>
      <c r="AB713" s="3"/>
      <c r="AC713" s="3"/>
      <c r="AD713" s="3"/>
    </row>
    <row r="714" spans="20:30" hidden="1" x14ac:dyDescent="0.25">
      <c r="T714" s="3"/>
      <c r="U714" s="8"/>
      <c r="V714" s="3"/>
      <c r="W714" s="9"/>
      <c r="X714" s="3"/>
      <c r="Y714" s="3"/>
      <c r="Z714" s="6"/>
      <c r="AA714" s="3"/>
      <c r="AB714" s="3"/>
      <c r="AC714" s="3"/>
      <c r="AD714" s="3"/>
    </row>
    <row r="715" spans="20:30" hidden="1" x14ac:dyDescent="0.25">
      <c r="T715" s="3"/>
      <c r="U715" s="8"/>
      <c r="V715" s="3"/>
      <c r="W715" s="9"/>
      <c r="X715" s="3"/>
      <c r="Y715" s="3"/>
      <c r="Z715" s="6"/>
      <c r="AA715" s="3"/>
      <c r="AB715" s="3"/>
      <c r="AC715" s="3"/>
      <c r="AD715" s="3"/>
    </row>
    <row r="716" spans="20:30" hidden="1" x14ac:dyDescent="0.25">
      <c r="T716" s="3"/>
      <c r="U716" s="8"/>
      <c r="V716" s="3"/>
      <c r="W716" s="9"/>
      <c r="X716" s="3"/>
      <c r="Y716" s="3"/>
      <c r="Z716" s="6"/>
      <c r="AA716" s="3"/>
      <c r="AB716" s="3"/>
      <c r="AC716" s="3"/>
      <c r="AD716" s="3"/>
    </row>
    <row r="717" spans="20:30" hidden="1" x14ac:dyDescent="0.25">
      <c r="T717" s="3"/>
      <c r="U717" s="8"/>
      <c r="V717" s="3"/>
      <c r="W717" s="9"/>
      <c r="X717" s="3"/>
      <c r="Y717" s="3"/>
      <c r="Z717" s="6"/>
      <c r="AA717" s="3"/>
      <c r="AB717" s="3"/>
      <c r="AC717" s="3"/>
      <c r="AD717" s="3"/>
    </row>
    <row r="718" spans="20:30" hidden="1" x14ac:dyDescent="0.25">
      <c r="T718" s="3"/>
      <c r="U718" s="8"/>
      <c r="V718" s="3"/>
      <c r="W718" s="9"/>
      <c r="X718" s="3"/>
      <c r="Y718" s="3"/>
      <c r="Z718" s="6"/>
      <c r="AA718" s="3"/>
      <c r="AB718" s="3"/>
      <c r="AC718" s="3"/>
      <c r="AD718" s="3"/>
    </row>
    <row r="719" spans="20:30" hidden="1" x14ac:dyDescent="0.25">
      <c r="T719" s="3"/>
      <c r="U719" s="8"/>
      <c r="V719" s="3"/>
      <c r="W719" s="9"/>
      <c r="X719" s="3"/>
      <c r="Y719" s="3"/>
      <c r="Z719" s="6"/>
      <c r="AA719" s="3"/>
      <c r="AB719" s="3"/>
      <c r="AC719" s="3"/>
      <c r="AD719" s="3"/>
    </row>
    <row r="720" spans="20:30" hidden="1" x14ac:dyDescent="0.25">
      <c r="T720" s="3"/>
      <c r="U720" s="8"/>
      <c r="V720" s="3"/>
      <c r="W720" s="9"/>
      <c r="X720" s="3"/>
      <c r="Y720" s="3"/>
      <c r="Z720" s="6"/>
      <c r="AA720" s="3"/>
      <c r="AB720" s="3"/>
      <c r="AC720" s="3"/>
      <c r="AD720" s="3"/>
    </row>
    <row r="721" spans="20:30" hidden="1" x14ac:dyDescent="0.25">
      <c r="T721" s="3"/>
      <c r="U721" s="8"/>
      <c r="V721" s="3"/>
      <c r="W721" s="9"/>
      <c r="X721" s="3"/>
      <c r="Y721" s="3"/>
      <c r="Z721" s="6"/>
      <c r="AA721" s="3"/>
      <c r="AB721" s="3"/>
      <c r="AC721" s="3"/>
      <c r="AD721" s="3"/>
    </row>
    <row r="722" spans="20:30" hidden="1" x14ac:dyDescent="0.25">
      <c r="T722" s="3"/>
      <c r="U722" s="8"/>
      <c r="V722" s="3"/>
      <c r="W722" s="9"/>
      <c r="X722" s="3"/>
      <c r="Y722" s="3"/>
      <c r="Z722" s="6"/>
      <c r="AA722" s="3"/>
      <c r="AB722" s="3"/>
      <c r="AC722" s="3"/>
      <c r="AD722" s="3"/>
    </row>
    <row r="723" spans="20:30" hidden="1" x14ac:dyDescent="0.25">
      <c r="T723" s="3"/>
      <c r="U723" s="8"/>
      <c r="V723" s="3"/>
      <c r="W723" s="9"/>
      <c r="X723" s="3"/>
      <c r="Y723" s="3"/>
      <c r="Z723" s="6"/>
      <c r="AA723" s="3"/>
      <c r="AB723" s="3"/>
      <c r="AC723" s="3"/>
      <c r="AD723" s="3"/>
    </row>
    <row r="724" spans="20:30" hidden="1" x14ac:dyDescent="0.25">
      <c r="T724" s="3"/>
      <c r="U724" s="8"/>
      <c r="V724" s="3"/>
      <c r="W724" s="9"/>
      <c r="X724" s="3"/>
      <c r="Y724" s="3"/>
      <c r="Z724" s="6"/>
      <c r="AA724" s="3"/>
      <c r="AB724" s="3"/>
      <c r="AC724" s="3"/>
      <c r="AD724" s="3"/>
    </row>
    <row r="725" spans="20:30" hidden="1" x14ac:dyDescent="0.25">
      <c r="T725" s="3"/>
      <c r="U725" s="8"/>
      <c r="V725" s="3"/>
      <c r="W725" s="9"/>
      <c r="X725" s="3"/>
      <c r="Y725" s="3"/>
      <c r="Z725" s="6"/>
      <c r="AA725" s="3"/>
      <c r="AB725" s="3"/>
      <c r="AC725" s="3"/>
      <c r="AD725" s="3"/>
    </row>
    <row r="726" spans="20:30" hidden="1" x14ac:dyDescent="0.25">
      <c r="T726" s="3"/>
      <c r="U726" s="8"/>
      <c r="V726" s="3"/>
      <c r="W726" s="9"/>
      <c r="X726" s="3"/>
      <c r="Y726" s="3"/>
      <c r="Z726" s="6"/>
      <c r="AA726" s="3"/>
      <c r="AB726" s="3"/>
      <c r="AC726" s="3"/>
      <c r="AD726" s="3"/>
    </row>
    <row r="727" spans="20:30" hidden="1" x14ac:dyDescent="0.25">
      <c r="T727" s="3"/>
      <c r="U727" s="8"/>
      <c r="V727" s="3"/>
      <c r="W727" s="9"/>
      <c r="X727" s="3"/>
      <c r="Y727" s="3"/>
      <c r="Z727" s="6"/>
      <c r="AA727" s="3"/>
      <c r="AB727" s="3"/>
      <c r="AC727" s="3"/>
      <c r="AD727" s="3"/>
    </row>
    <row r="728" spans="20:30" hidden="1" x14ac:dyDescent="0.25">
      <c r="T728" s="3"/>
      <c r="U728" s="8"/>
      <c r="V728" s="3"/>
      <c r="W728" s="9"/>
      <c r="X728" s="3"/>
      <c r="Y728" s="3"/>
      <c r="Z728" s="6"/>
      <c r="AA728" s="3"/>
      <c r="AB728" s="3"/>
      <c r="AC728" s="3"/>
      <c r="AD728" s="3"/>
    </row>
    <row r="729" spans="20:30" hidden="1" x14ac:dyDescent="0.25">
      <c r="T729" s="3"/>
      <c r="U729" s="8"/>
      <c r="V729" s="3"/>
      <c r="W729" s="9"/>
      <c r="X729" s="3"/>
      <c r="Y729" s="3"/>
      <c r="Z729" s="6"/>
      <c r="AA729" s="3"/>
      <c r="AB729" s="3"/>
      <c r="AC729" s="3"/>
      <c r="AD729" s="3"/>
    </row>
    <row r="730" spans="20:30" hidden="1" x14ac:dyDescent="0.25">
      <c r="T730" s="3"/>
      <c r="U730" s="8"/>
      <c r="V730" s="3"/>
      <c r="W730" s="9"/>
      <c r="X730" s="3"/>
      <c r="Y730" s="3"/>
      <c r="Z730" s="6"/>
      <c r="AA730" s="3"/>
      <c r="AB730" s="3"/>
      <c r="AC730" s="3"/>
      <c r="AD730" s="3"/>
    </row>
    <row r="731" spans="20:30" hidden="1" x14ac:dyDescent="0.25">
      <c r="T731" s="3"/>
      <c r="U731" s="8"/>
      <c r="V731" s="3"/>
      <c r="W731" s="9"/>
      <c r="X731" s="3"/>
      <c r="Y731" s="3"/>
      <c r="Z731" s="6"/>
      <c r="AA731" s="3"/>
      <c r="AB731" s="3"/>
      <c r="AC731" s="3"/>
      <c r="AD731" s="3"/>
    </row>
    <row r="732" spans="20:30" hidden="1" x14ac:dyDescent="0.25">
      <c r="T732" s="3"/>
      <c r="U732" s="8"/>
      <c r="V732" s="3"/>
      <c r="W732" s="9"/>
      <c r="X732" s="3"/>
      <c r="Y732" s="3"/>
      <c r="Z732" s="6"/>
      <c r="AA732" s="3"/>
      <c r="AB732" s="3"/>
      <c r="AC732" s="3"/>
      <c r="AD732" s="3"/>
    </row>
    <row r="733" spans="20:30" hidden="1" x14ac:dyDescent="0.25">
      <c r="T733" s="3"/>
      <c r="U733" s="8"/>
      <c r="V733" s="3"/>
      <c r="W733" s="9"/>
      <c r="X733" s="3"/>
      <c r="Y733" s="3"/>
      <c r="Z733" s="6"/>
      <c r="AA733" s="3"/>
      <c r="AB733" s="3"/>
      <c r="AC733" s="3"/>
      <c r="AD733" s="3"/>
    </row>
    <row r="734" spans="20:30" hidden="1" x14ac:dyDescent="0.25">
      <c r="T734" s="3"/>
      <c r="U734" s="8"/>
      <c r="V734" s="3"/>
      <c r="W734" s="9"/>
      <c r="X734" s="3"/>
      <c r="Y734" s="3"/>
      <c r="Z734" s="6"/>
      <c r="AA734" s="3"/>
      <c r="AB734" s="3"/>
      <c r="AC734" s="3"/>
      <c r="AD734" s="3"/>
    </row>
    <row r="735" spans="20:30" hidden="1" x14ac:dyDescent="0.25">
      <c r="T735" s="3"/>
      <c r="U735" s="8"/>
      <c r="V735" s="3"/>
      <c r="W735" s="9"/>
      <c r="X735" s="3"/>
      <c r="Y735" s="3"/>
      <c r="Z735" s="6"/>
      <c r="AA735" s="3"/>
      <c r="AB735" s="3"/>
      <c r="AC735" s="3"/>
      <c r="AD735" s="3"/>
    </row>
    <row r="736" spans="20:30" hidden="1" x14ac:dyDescent="0.25">
      <c r="T736" s="3"/>
      <c r="U736" s="8"/>
      <c r="V736" s="3"/>
      <c r="W736" s="9"/>
      <c r="X736" s="3"/>
      <c r="Y736" s="3"/>
      <c r="Z736" s="6"/>
      <c r="AA736" s="3"/>
      <c r="AB736" s="3"/>
      <c r="AC736" s="3"/>
      <c r="AD736" s="3"/>
    </row>
    <row r="737" spans="20:30" hidden="1" x14ac:dyDescent="0.25">
      <c r="T737" s="3"/>
      <c r="U737" s="8"/>
      <c r="V737" s="3"/>
      <c r="W737" s="9"/>
      <c r="X737" s="3"/>
      <c r="Y737" s="3"/>
      <c r="Z737" s="6"/>
      <c r="AA737" s="3"/>
      <c r="AB737" s="3"/>
      <c r="AC737" s="3"/>
      <c r="AD737" s="3"/>
    </row>
    <row r="738" spans="20:30" hidden="1" x14ac:dyDescent="0.25">
      <c r="T738" s="3"/>
      <c r="U738" s="8"/>
      <c r="V738" s="3"/>
      <c r="W738" s="9"/>
      <c r="X738" s="3"/>
      <c r="Y738" s="3"/>
      <c r="Z738" s="6"/>
      <c r="AA738" s="3"/>
      <c r="AB738" s="3"/>
      <c r="AC738" s="3"/>
      <c r="AD738" s="3"/>
    </row>
    <row r="739" spans="20:30" hidden="1" x14ac:dyDescent="0.25">
      <c r="T739" s="3"/>
      <c r="U739" s="8"/>
      <c r="V739" s="3"/>
      <c r="W739" s="9"/>
      <c r="X739" s="3"/>
      <c r="Y739" s="3"/>
      <c r="Z739" s="6"/>
      <c r="AA739" s="3"/>
      <c r="AB739" s="3"/>
      <c r="AC739" s="3"/>
      <c r="AD739" s="3"/>
    </row>
    <row r="740" spans="20:30" hidden="1" x14ac:dyDescent="0.25">
      <c r="T740" s="3"/>
      <c r="U740" s="8"/>
      <c r="V740" s="3"/>
      <c r="W740" s="9"/>
      <c r="X740" s="3"/>
      <c r="Y740" s="3"/>
      <c r="Z740" s="6"/>
      <c r="AA740" s="3"/>
      <c r="AB740" s="3"/>
      <c r="AC740" s="3"/>
      <c r="AD740" s="3"/>
    </row>
    <row r="741" spans="20:30" hidden="1" x14ac:dyDescent="0.25">
      <c r="T741" s="3"/>
      <c r="U741" s="8"/>
      <c r="V741" s="3"/>
      <c r="W741" s="9"/>
      <c r="X741" s="3"/>
      <c r="Y741" s="3"/>
      <c r="Z741" s="6"/>
      <c r="AA741" s="3"/>
      <c r="AB741" s="3"/>
      <c r="AC741" s="3"/>
      <c r="AD741" s="3"/>
    </row>
    <row r="742" spans="20:30" hidden="1" x14ac:dyDescent="0.25">
      <c r="T742" s="3"/>
      <c r="U742" s="8"/>
      <c r="V742" s="3"/>
      <c r="W742" s="9"/>
      <c r="X742" s="3"/>
      <c r="Y742" s="3"/>
      <c r="Z742" s="6"/>
      <c r="AA742" s="3"/>
      <c r="AB742" s="3"/>
      <c r="AC742" s="3"/>
      <c r="AD742" s="3"/>
    </row>
    <row r="743" spans="20:30" hidden="1" x14ac:dyDescent="0.25">
      <c r="T743" s="3"/>
      <c r="U743" s="8"/>
      <c r="V743" s="3"/>
      <c r="W743" s="9"/>
      <c r="X743" s="3"/>
      <c r="Y743" s="3"/>
      <c r="Z743" s="6"/>
      <c r="AA743" s="3"/>
      <c r="AB743" s="3"/>
      <c r="AC743" s="3"/>
      <c r="AD743" s="3"/>
    </row>
    <row r="744" spans="20:30" hidden="1" x14ac:dyDescent="0.25">
      <c r="T744" s="3"/>
      <c r="U744" s="8"/>
      <c r="V744" s="3"/>
      <c r="W744" s="9"/>
      <c r="X744" s="3"/>
      <c r="Y744" s="3"/>
      <c r="Z744" s="6"/>
      <c r="AA744" s="3"/>
      <c r="AB744" s="3"/>
      <c r="AC744" s="3"/>
      <c r="AD744" s="3"/>
    </row>
    <row r="745" spans="20:30" hidden="1" x14ac:dyDescent="0.25">
      <c r="T745" s="3"/>
      <c r="U745" s="8"/>
      <c r="V745" s="3"/>
      <c r="W745" s="9"/>
      <c r="X745" s="3"/>
      <c r="Y745" s="3"/>
      <c r="Z745" s="6"/>
      <c r="AA745" s="3"/>
      <c r="AB745" s="3"/>
      <c r="AC745" s="3"/>
      <c r="AD745" s="3"/>
    </row>
    <row r="746" spans="20:30" hidden="1" x14ac:dyDescent="0.25">
      <c r="T746" s="3"/>
      <c r="U746" s="8"/>
      <c r="V746" s="3"/>
      <c r="W746" s="9"/>
      <c r="X746" s="3"/>
      <c r="Y746" s="3"/>
      <c r="Z746" s="6"/>
      <c r="AA746" s="3"/>
      <c r="AB746" s="3"/>
      <c r="AC746" s="3"/>
      <c r="AD746" s="3"/>
    </row>
    <row r="747" spans="20:30" hidden="1" x14ac:dyDescent="0.25">
      <c r="T747" s="3"/>
      <c r="U747" s="8"/>
      <c r="V747" s="3"/>
      <c r="W747" s="9"/>
      <c r="X747" s="3"/>
      <c r="Y747" s="3"/>
      <c r="Z747" s="6"/>
      <c r="AA747" s="3"/>
      <c r="AB747" s="3"/>
      <c r="AC747" s="3"/>
      <c r="AD747" s="3"/>
    </row>
    <row r="748" spans="20:30" hidden="1" x14ac:dyDescent="0.25">
      <c r="T748" s="3"/>
      <c r="U748" s="8"/>
      <c r="V748" s="3"/>
      <c r="W748" s="9"/>
      <c r="X748" s="3"/>
      <c r="Y748" s="3"/>
      <c r="Z748" s="6"/>
      <c r="AA748" s="3"/>
      <c r="AB748" s="3"/>
      <c r="AC748" s="3"/>
      <c r="AD748" s="3"/>
    </row>
    <row r="749" spans="20:30" hidden="1" x14ac:dyDescent="0.25">
      <c r="T749" s="3"/>
      <c r="U749" s="8"/>
      <c r="V749" s="3"/>
      <c r="W749" s="9"/>
      <c r="X749" s="3"/>
      <c r="Y749" s="3"/>
      <c r="Z749" s="6"/>
      <c r="AA749" s="3"/>
      <c r="AB749" s="3"/>
      <c r="AC749" s="3"/>
      <c r="AD749" s="3"/>
    </row>
    <row r="750" spans="20:30" hidden="1" x14ac:dyDescent="0.25">
      <c r="T750" s="3"/>
      <c r="U750" s="8"/>
      <c r="V750" s="3"/>
      <c r="W750" s="9"/>
      <c r="X750" s="3"/>
      <c r="Y750" s="3"/>
      <c r="Z750" s="6"/>
      <c r="AA750" s="3"/>
      <c r="AB750" s="3"/>
      <c r="AC750" s="3"/>
      <c r="AD750" s="3"/>
    </row>
    <row r="751" spans="20:30" hidden="1" x14ac:dyDescent="0.25">
      <c r="T751" s="3"/>
      <c r="U751" s="8"/>
      <c r="V751" s="3"/>
      <c r="W751" s="9"/>
      <c r="X751" s="3"/>
      <c r="Y751" s="3"/>
      <c r="Z751" s="6"/>
      <c r="AA751" s="3"/>
      <c r="AB751" s="3"/>
      <c r="AC751" s="3"/>
      <c r="AD751" s="3"/>
    </row>
    <row r="752" spans="20:30" hidden="1" x14ac:dyDescent="0.25">
      <c r="T752" s="3"/>
      <c r="U752" s="8"/>
      <c r="V752" s="3"/>
      <c r="W752" s="9"/>
      <c r="X752" s="3"/>
      <c r="Y752" s="3"/>
      <c r="Z752" s="6"/>
      <c r="AA752" s="3"/>
      <c r="AB752" s="3"/>
      <c r="AC752" s="3"/>
      <c r="AD752" s="3"/>
    </row>
    <row r="753" spans="20:30" hidden="1" x14ac:dyDescent="0.25">
      <c r="T753" s="3"/>
      <c r="U753" s="8"/>
      <c r="V753" s="3"/>
      <c r="W753" s="9"/>
      <c r="X753" s="3"/>
      <c r="Y753" s="3"/>
      <c r="Z753" s="6"/>
      <c r="AA753" s="3"/>
      <c r="AB753" s="3"/>
      <c r="AC753" s="3"/>
      <c r="AD753" s="3"/>
    </row>
    <row r="754" spans="20:30" hidden="1" x14ac:dyDescent="0.25">
      <c r="T754" s="3"/>
      <c r="U754" s="8"/>
      <c r="V754" s="3"/>
      <c r="W754" s="9"/>
      <c r="X754" s="3"/>
      <c r="Y754" s="3"/>
      <c r="Z754" s="6"/>
      <c r="AA754" s="3"/>
      <c r="AB754" s="3"/>
      <c r="AC754" s="3"/>
      <c r="AD754" s="3"/>
    </row>
    <row r="755" spans="20:30" hidden="1" x14ac:dyDescent="0.25">
      <c r="T755" s="3"/>
      <c r="U755" s="8"/>
      <c r="V755" s="3"/>
      <c r="W755" s="9"/>
      <c r="X755" s="3"/>
      <c r="Y755" s="3"/>
      <c r="Z755" s="6"/>
      <c r="AA755" s="3"/>
      <c r="AB755" s="3"/>
      <c r="AC755" s="3"/>
      <c r="AD755" s="3"/>
    </row>
    <row r="756" spans="20:30" hidden="1" x14ac:dyDescent="0.25">
      <c r="T756" s="3"/>
      <c r="U756" s="8"/>
      <c r="V756" s="3"/>
      <c r="W756" s="9"/>
      <c r="X756" s="3"/>
      <c r="Y756" s="3"/>
      <c r="Z756" s="6"/>
      <c r="AA756" s="3"/>
      <c r="AB756" s="3"/>
      <c r="AC756" s="3"/>
      <c r="AD756" s="3"/>
    </row>
    <row r="757" spans="20:30" hidden="1" x14ac:dyDescent="0.25">
      <c r="T757" s="3"/>
      <c r="U757" s="8"/>
      <c r="V757" s="3"/>
      <c r="W757" s="9"/>
      <c r="X757" s="3"/>
      <c r="Y757" s="3"/>
      <c r="Z757" s="6"/>
      <c r="AA757" s="3"/>
      <c r="AB757" s="3"/>
      <c r="AC757" s="3"/>
      <c r="AD757" s="3"/>
    </row>
    <row r="758" spans="20:30" hidden="1" x14ac:dyDescent="0.25">
      <c r="T758" s="3"/>
      <c r="U758" s="8"/>
      <c r="V758" s="3"/>
      <c r="W758" s="9"/>
      <c r="X758" s="3"/>
      <c r="Y758" s="3"/>
      <c r="Z758" s="6"/>
      <c r="AA758" s="3"/>
      <c r="AB758" s="3"/>
      <c r="AC758" s="3"/>
      <c r="AD758" s="3"/>
    </row>
    <row r="759" spans="20:30" hidden="1" x14ac:dyDescent="0.25">
      <c r="T759" s="3"/>
      <c r="U759" s="8"/>
      <c r="V759" s="3"/>
      <c r="W759" s="9"/>
      <c r="X759" s="3"/>
      <c r="Y759" s="3"/>
      <c r="Z759" s="6"/>
      <c r="AA759" s="3"/>
      <c r="AB759" s="3"/>
      <c r="AC759" s="3"/>
      <c r="AD759" s="3"/>
    </row>
    <row r="760" spans="20:30" hidden="1" x14ac:dyDescent="0.25">
      <c r="T760" s="3"/>
      <c r="U760" s="8"/>
      <c r="V760" s="3"/>
      <c r="W760" s="9"/>
      <c r="X760" s="3"/>
      <c r="Y760" s="3"/>
      <c r="Z760" s="6"/>
      <c r="AA760" s="3"/>
      <c r="AB760" s="3"/>
      <c r="AC760" s="3"/>
      <c r="AD760" s="3"/>
    </row>
    <row r="761" spans="20:30" hidden="1" x14ac:dyDescent="0.25">
      <c r="T761" s="3"/>
      <c r="U761" s="8"/>
      <c r="V761" s="3"/>
      <c r="W761" s="9"/>
      <c r="X761" s="3"/>
      <c r="Y761" s="3"/>
      <c r="Z761" s="6"/>
      <c r="AA761" s="3"/>
      <c r="AB761" s="3"/>
      <c r="AC761" s="3"/>
      <c r="AD761" s="3"/>
    </row>
    <row r="762" spans="20:30" hidden="1" x14ac:dyDescent="0.25">
      <c r="T762" s="3"/>
      <c r="U762" s="8"/>
      <c r="V762" s="3"/>
      <c r="W762" s="9"/>
      <c r="X762" s="3"/>
      <c r="Y762" s="3"/>
      <c r="Z762" s="6"/>
      <c r="AA762" s="3"/>
      <c r="AB762" s="3"/>
      <c r="AC762" s="3"/>
      <c r="AD762" s="3"/>
    </row>
    <row r="763" spans="20:30" hidden="1" x14ac:dyDescent="0.25">
      <c r="T763" s="3"/>
      <c r="U763" s="8"/>
      <c r="V763" s="3"/>
      <c r="W763" s="9"/>
      <c r="X763" s="3"/>
      <c r="Y763" s="3"/>
      <c r="Z763" s="6"/>
      <c r="AA763" s="3"/>
      <c r="AB763" s="3"/>
      <c r="AC763" s="3"/>
      <c r="AD763" s="3"/>
    </row>
    <row r="764" spans="20:30" hidden="1" x14ac:dyDescent="0.25">
      <c r="T764" s="3"/>
      <c r="U764" s="8"/>
      <c r="V764" s="3"/>
      <c r="W764" s="9"/>
      <c r="X764" s="3"/>
      <c r="Y764" s="3"/>
      <c r="Z764" s="6"/>
      <c r="AA764" s="3"/>
      <c r="AB764" s="3"/>
      <c r="AC764" s="3"/>
      <c r="AD764" s="3"/>
    </row>
    <row r="765" spans="20:30" hidden="1" x14ac:dyDescent="0.25">
      <c r="T765" s="3"/>
      <c r="U765" s="8"/>
      <c r="V765" s="3"/>
      <c r="W765" s="9"/>
      <c r="X765" s="3"/>
      <c r="Y765" s="3"/>
      <c r="Z765" s="6"/>
      <c r="AA765" s="3"/>
      <c r="AB765" s="3"/>
      <c r="AC765" s="3"/>
      <c r="AD765" s="3"/>
    </row>
    <row r="766" spans="20:30" hidden="1" x14ac:dyDescent="0.25">
      <c r="T766" s="3"/>
      <c r="U766" s="8"/>
      <c r="V766" s="3"/>
      <c r="W766" s="9"/>
      <c r="X766" s="3"/>
      <c r="Y766" s="3"/>
      <c r="Z766" s="6"/>
      <c r="AA766" s="3"/>
      <c r="AB766" s="3"/>
      <c r="AC766" s="3"/>
      <c r="AD766" s="3"/>
    </row>
    <row r="767" spans="20:30" hidden="1" x14ac:dyDescent="0.25">
      <c r="T767" s="3"/>
      <c r="U767" s="8"/>
      <c r="V767" s="3"/>
      <c r="W767" s="9"/>
      <c r="X767" s="3"/>
      <c r="Y767" s="3"/>
      <c r="Z767" s="6"/>
      <c r="AA767" s="3"/>
      <c r="AB767" s="3"/>
      <c r="AC767" s="3"/>
      <c r="AD767" s="3"/>
    </row>
    <row r="768" spans="20:30" hidden="1" x14ac:dyDescent="0.25">
      <c r="T768" s="3"/>
      <c r="U768" s="8"/>
      <c r="V768" s="3"/>
      <c r="W768" s="9"/>
      <c r="X768" s="3"/>
      <c r="Y768" s="3"/>
      <c r="Z768" s="6"/>
      <c r="AA768" s="3"/>
      <c r="AB768" s="3"/>
      <c r="AC768" s="3"/>
      <c r="AD768" s="3"/>
    </row>
    <row r="769" spans="20:30" hidden="1" x14ac:dyDescent="0.25">
      <c r="T769" s="3"/>
      <c r="U769" s="8"/>
      <c r="V769" s="3"/>
      <c r="W769" s="9"/>
      <c r="X769" s="3"/>
      <c r="Y769" s="3"/>
      <c r="Z769" s="6"/>
      <c r="AA769" s="3"/>
      <c r="AB769" s="3"/>
      <c r="AC769" s="3"/>
      <c r="AD769" s="3"/>
    </row>
    <row r="770" spans="20:30" hidden="1" x14ac:dyDescent="0.25">
      <c r="T770" s="3"/>
      <c r="U770" s="8"/>
      <c r="V770" s="3"/>
      <c r="W770" s="9"/>
      <c r="X770" s="3"/>
      <c r="Y770" s="3"/>
      <c r="Z770" s="6"/>
      <c r="AA770" s="3"/>
      <c r="AB770" s="3"/>
      <c r="AC770" s="3"/>
      <c r="AD770" s="3"/>
    </row>
    <row r="771" spans="20:30" hidden="1" x14ac:dyDescent="0.25">
      <c r="T771" s="3"/>
      <c r="U771" s="8"/>
      <c r="V771" s="3"/>
      <c r="W771" s="9"/>
      <c r="X771" s="3"/>
      <c r="Y771" s="3"/>
      <c r="Z771" s="6"/>
      <c r="AA771" s="3"/>
      <c r="AB771" s="3"/>
      <c r="AC771" s="3"/>
      <c r="AD771" s="3"/>
    </row>
    <row r="772" spans="20:30" hidden="1" x14ac:dyDescent="0.25">
      <c r="T772" s="3"/>
      <c r="U772" s="8"/>
      <c r="V772" s="3"/>
      <c r="W772" s="9"/>
      <c r="X772" s="3"/>
      <c r="Y772" s="3"/>
      <c r="Z772" s="6"/>
      <c r="AA772" s="3"/>
      <c r="AB772" s="3"/>
      <c r="AC772" s="3"/>
      <c r="AD772" s="3"/>
    </row>
    <row r="773" spans="20:30" hidden="1" x14ac:dyDescent="0.25">
      <c r="T773" s="3"/>
      <c r="U773" s="8"/>
      <c r="V773" s="3"/>
      <c r="W773" s="9"/>
      <c r="X773" s="3"/>
      <c r="Y773" s="3"/>
      <c r="Z773" s="6"/>
      <c r="AA773" s="3"/>
      <c r="AB773" s="3"/>
      <c r="AC773" s="3"/>
      <c r="AD773" s="3"/>
    </row>
    <row r="774" spans="20:30" hidden="1" x14ac:dyDescent="0.25">
      <c r="T774" s="3"/>
      <c r="U774" s="8"/>
      <c r="V774" s="3"/>
      <c r="W774" s="9"/>
      <c r="X774" s="3"/>
      <c r="Y774" s="3"/>
      <c r="Z774" s="6"/>
      <c r="AA774" s="3"/>
      <c r="AB774" s="3"/>
      <c r="AC774" s="3"/>
      <c r="AD774" s="3"/>
    </row>
    <row r="775" spans="20:30" hidden="1" x14ac:dyDescent="0.25">
      <c r="T775" s="3"/>
      <c r="U775" s="8"/>
      <c r="V775" s="3"/>
      <c r="W775" s="9"/>
      <c r="X775" s="3"/>
      <c r="Y775" s="3"/>
      <c r="Z775" s="6"/>
      <c r="AA775" s="3"/>
      <c r="AB775" s="3"/>
      <c r="AC775" s="3"/>
      <c r="AD775" s="3"/>
    </row>
    <row r="776" spans="20:30" hidden="1" x14ac:dyDescent="0.25">
      <c r="T776" s="3"/>
      <c r="U776" s="8"/>
      <c r="V776" s="3"/>
      <c r="W776" s="9"/>
      <c r="X776" s="3"/>
      <c r="Y776" s="3"/>
      <c r="Z776" s="6"/>
      <c r="AA776" s="3"/>
      <c r="AB776" s="3"/>
      <c r="AC776" s="3"/>
      <c r="AD776" s="3"/>
    </row>
    <row r="777" spans="20:30" hidden="1" x14ac:dyDescent="0.25">
      <c r="T777" s="3"/>
      <c r="U777" s="8"/>
      <c r="V777" s="3"/>
      <c r="W777" s="9"/>
      <c r="X777" s="3"/>
      <c r="Y777" s="3"/>
      <c r="Z777" s="6"/>
      <c r="AA777" s="3"/>
      <c r="AB777" s="3"/>
      <c r="AC777" s="3"/>
      <c r="AD777" s="3"/>
    </row>
    <row r="778" spans="20:30" hidden="1" x14ac:dyDescent="0.25">
      <c r="T778" s="3"/>
      <c r="U778" s="8"/>
      <c r="V778" s="3"/>
      <c r="W778" s="9"/>
      <c r="X778" s="3"/>
      <c r="Y778" s="3"/>
      <c r="Z778" s="6"/>
      <c r="AA778" s="3"/>
      <c r="AB778" s="3"/>
      <c r="AC778" s="3"/>
      <c r="AD778" s="3"/>
    </row>
    <row r="779" spans="20:30" hidden="1" x14ac:dyDescent="0.25">
      <c r="T779" s="3"/>
      <c r="U779" s="8"/>
      <c r="V779" s="3"/>
      <c r="W779" s="9"/>
      <c r="X779" s="3"/>
      <c r="Y779" s="3"/>
      <c r="Z779" s="6"/>
      <c r="AA779" s="3"/>
      <c r="AB779" s="3"/>
      <c r="AC779" s="3"/>
      <c r="AD779" s="3"/>
    </row>
    <row r="780" spans="20:30" hidden="1" x14ac:dyDescent="0.25">
      <c r="T780" s="3"/>
      <c r="U780" s="8"/>
      <c r="V780" s="3"/>
      <c r="W780" s="9"/>
      <c r="X780" s="3"/>
      <c r="Y780" s="3"/>
      <c r="Z780" s="6"/>
      <c r="AA780" s="3"/>
      <c r="AB780" s="3"/>
      <c r="AC780" s="3"/>
      <c r="AD780" s="3"/>
    </row>
    <row r="781" spans="20:30" hidden="1" x14ac:dyDescent="0.25">
      <c r="T781" s="3"/>
      <c r="U781" s="8"/>
      <c r="V781" s="3"/>
      <c r="W781" s="9"/>
      <c r="X781" s="3"/>
      <c r="Y781" s="3"/>
      <c r="Z781" s="6"/>
      <c r="AA781" s="3"/>
      <c r="AB781" s="3"/>
      <c r="AC781" s="3"/>
      <c r="AD781" s="3"/>
    </row>
    <row r="782" spans="20:30" hidden="1" x14ac:dyDescent="0.25">
      <c r="T782" s="3"/>
      <c r="U782" s="8"/>
      <c r="V782" s="3"/>
      <c r="W782" s="9"/>
      <c r="X782" s="3"/>
      <c r="Y782" s="3"/>
      <c r="Z782" s="6"/>
      <c r="AA782" s="3"/>
      <c r="AB782" s="3"/>
      <c r="AC782" s="3"/>
      <c r="AD782" s="3"/>
    </row>
    <row r="783" spans="20:30" hidden="1" x14ac:dyDescent="0.25">
      <c r="T783" s="3"/>
      <c r="U783" s="8"/>
      <c r="V783" s="3"/>
      <c r="W783" s="9"/>
      <c r="X783" s="3"/>
      <c r="Y783" s="3"/>
      <c r="Z783" s="6"/>
      <c r="AA783" s="3"/>
      <c r="AB783" s="3"/>
      <c r="AC783" s="3"/>
      <c r="AD783" s="3"/>
    </row>
    <row r="784" spans="20:30" hidden="1" x14ac:dyDescent="0.25">
      <c r="T784" s="3"/>
      <c r="U784" s="8"/>
      <c r="V784" s="3"/>
      <c r="W784" s="9"/>
      <c r="X784" s="3"/>
      <c r="Y784" s="3"/>
      <c r="Z784" s="6"/>
      <c r="AA784" s="3"/>
      <c r="AB784" s="3"/>
      <c r="AC784" s="3"/>
      <c r="AD784" s="3"/>
    </row>
    <row r="785" spans="20:30" hidden="1" x14ac:dyDescent="0.25">
      <c r="T785" s="3"/>
      <c r="U785" s="8"/>
      <c r="V785" s="3"/>
      <c r="W785" s="9"/>
      <c r="X785" s="3"/>
      <c r="Y785" s="3"/>
      <c r="Z785" s="6"/>
      <c r="AA785" s="3"/>
      <c r="AB785" s="3"/>
      <c r="AC785" s="3"/>
      <c r="AD785" s="3"/>
    </row>
    <row r="786" spans="20:30" hidden="1" x14ac:dyDescent="0.25">
      <c r="T786" s="3"/>
      <c r="U786" s="8"/>
      <c r="V786" s="3"/>
      <c r="W786" s="9"/>
      <c r="X786" s="3"/>
      <c r="Y786" s="3"/>
      <c r="Z786" s="6"/>
      <c r="AA786" s="3"/>
      <c r="AB786" s="3"/>
      <c r="AC786" s="3"/>
      <c r="AD786" s="3"/>
    </row>
    <row r="787" spans="20:30" hidden="1" x14ac:dyDescent="0.25">
      <c r="T787" s="3"/>
      <c r="U787" s="8"/>
      <c r="V787" s="3"/>
      <c r="W787" s="9"/>
      <c r="X787" s="3"/>
      <c r="Y787" s="3"/>
      <c r="Z787" s="6"/>
      <c r="AA787" s="3"/>
      <c r="AB787" s="3"/>
      <c r="AC787" s="3"/>
      <c r="AD787" s="3"/>
    </row>
    <row r="788" spans="20:30" hidden="1" x14ac:dyDescent="0.25">
      <c r="T788" s="3"/>
      <c r="U788" s="8"/>
      <c r="V788" s="3"/>
      <c r="W788" s="9"/>
      <c r="X788" s="3"/>
      <c r="Y788" s="3"/>
      <c r="Z788" s="6"/>
      <c r="AA788" s="3"/>
      <c r="AB788" s="3"/>
      <c r="AC788" s="3"/>
      <c r="AD788" s="3"/>
    </row>
    <row r="789" spans="20:30" hidden="1" x14ac:dyDescent="0.25">
      <c r="T789" s="3"/>
      <c r="U789" s="8"/>
      <c r="V789" s="3"/>
      <c r="W789" s="9"/>
      <c r="X789" s="3"/>
      <c r="Y789" s="3"/>
      <c r="Z789" s="6"/>
      <c r="AA789" s="3"/>
      <c r="AB789" s="3"/>
      <c r="AC789" s="3"/>
      <c r="AD789" s="3"/>
    </row>
    <row r="790" spans="20:30" hidden="1" x14ac:dyDescent="0.25">
      <c r="T790" s="3"/>
      <c r="U790" s="8"/>
      <c r="V790" s="3"/>
      <c r="W790" s="9"/>
      <c r="X790" s="3"/>
      <c r="Y790" s="3"/>
      <c r="Z790" s="6"/>
      <c r="AA790" s="3"/>
      <c r="AB790" s="3"/>
      <c r="AC790" s="3"/>
      <c r="AD790" s="3"/>
    </row>
    <row r="791" spans="20:30" hidden="1" x14ac:dyDescent="0.25">
      <c r="T791" s="3"/>
      <c r="U791" s="8"/>
      <c r="V791" s="3"/>
      <c r="W791" s="9"/>
      <c r="X791" s="3"/>
      <c r="Y791" s="3"/>
      <c r="Z791" s="6"/>
      <c r="AA791" s="3"/>
      <c r="AB791" s="3"/>
      <c r="AC791" s="3"/>
      <c r="AD791" s="3"/>
    </row>
    <row r="792" spans="20:30" hidden="1" x14ac:dyDescent="0.25">
      <c r="T792" s="3"/>
      <c r="U792" s="8"/>
      <c r="V792" s="3"/>
      <c r="W792" s="9"/>
      <c r="X792" s="3"/>
      <c r="Y792" s="3"/>
      <c r="Z792" s="6"/>
      <c r="AA792" s="3"/>
      <c r="AB792" s="3"/>
      <c r="AC792" s="3"/>
      <c r="AD792" s="3"/>
    </row>
    <row r="793" spans="20:30" hidden="1" x14ac:dyDescent="0.25">
      <c r="T793" s="3"/>
      <c r="U793" s="8"/>
      <c r="V793" s="3"/>
      <c r="W793" s="9"/>
      <c r="X793" s="3"/>
      <c r="Y793" s="3"/>
      <c r="Z793" s="6"/>
      <c r="AA793" s="3"/>
      <c r="AB793" s="3"/>
      <c r="AC793" s="3"/>
      <c r="AD793" s="3"/>
    </row>
    <row r="794" spans="20:30" hidden="1" x14ac:dyDescent="0.25">
      <c r="T794" s="3"/>
      <c r="U794" s="8"/>
      <c r="V794" s="3"/>
      <c r="W794" s="9"/>
      <c r="X794" s="3"/>
      <c r="Y794" s="3"/>
      <c r="Z794" s="6"/>
      <c r="AA794" s="3"/>
      <c r="AB794" s="3"/>
      <c r="AC794" s="3"/>
      <c r="AD794" s="3"/>
    </row>
    <row r="795" spans="20:30" hidden="1" x14ac:dyDescent="0.25">
      <c r="T795" s="3"/>
      <c r="U795" s="8"/>
      <c r="V795" s="3"/>
      <c r="W795" s="9"/>
      <c r="X795" s="3"/>
      <c r="Y795" s="3"/>
      <c r="Z795" s="6"/>
      <c r="AA795" s="3"/>
      <c r="AB795" s="3"/>
      <c r="AC795" s="3"/>
      <c r="AD795" s="3"/>
    </row>
    <row r="796" spans="20:30" hidden="1" x14ac:dyDescent="0.25">
      <c r="T796" s="3"/>
      <c r="U796" s="8"/>
      <c r="V796" s="3"/>
      <c r="W796" s="9"/>
      <c r="X796" s="3"/>
      <c r="Y796" s="3"/>
      <c r="Z796" s="6"/>
      <c r="AA796" s="3"/>
      <c r="AB796" s="3"/>
      <c r="AC796" s="3"/>
      <c r="AD796" s="3"/>
    </row>
    <row r="797" spans="20:30" hidden="1" x14ac:dyDescent="0.25">
      <c r="T797" s="3"/>
      <c r="U797" s="8"/>
      <c r="V797" s="3"/>
      <c r="W797" s="9"/>
      <c r="X797" s="3"/>
      <c r="Y797" s="3"/>
      <c r="Z797" s="6"/>
      <c r="AA797" s="3"/>
      <c r="AB797" s="3"/>
      <c r="AC797" s="3"/>
      <c r="AD797" s="3"/>
    </row>
    <row r="798" spans="20:30" hidden="1" x14ac:dyDescent="0.25">
      <c r="T798" s="3"/>
      <c r="U798" s="8"/>
      <c r="V798" s="3"/>
      <c r="W798" s="9"/>
      <c r="X798" s="3"/>
      <c r="Y798" s="3"/>
      <c r="Z798" s="6"/>
      <c r="AA798" s="3"/>
      <c r="AB798" s="3"/>
      <c r="AC798" s="3"/>
      <c r="AD798" s="3"/>
    </row>
    <row r="799" spans="20:30" hidden="1" x14ac:dyDescent="0.25">
      <c r="T799" s="3"/>
      <c r="U799" s="8"/>
      <c r="V799" s="3"/>
      <c r="W799" s="9"/>
      <c r="X799" s="3"/>
      <c r="Y799" s="3"/>
      <c r="Z799" s="6"/>
      <c r="AA799" s="3"/>
      <c r="AB799" s="3"/>
      <c r="AC799" s="3"/>
      <c r="AD799" s="3"/>
    </row>
    <row r="800" spans="20:30" hidden="1" x14ac:dyDescent="0.25">
      <c r="T800" s="3"/>
      <c r="U800" s="8"/>
      <c r="V800" s="3"/>
      <c r="W800" s="9"/>
      <c r="X800" s="3"/>
      <c r="Y800" s="3"/>
      <c r="Z800" s="6"/>
      <c r="AA800" s="3"/>
      <c r="AB800" s="3"/>
      <c r="AC800" s="3"/>
      <c r="AD800" s="3"/>
    </row>
    <row r="801" spans="20:30" hidden="1" x14ac:dyDescent="0.25">
      <c r="T801" s="3"/>
      <c r="U801" s="8"/>
      <c r="V801" s="3"/>
      <c r="W801" s="9"/>
      <c r="X801" s="3"/>
      <c r="Y801" s="3"/>
      <c r="Z801" s="6"/>
      <c r="AA801" s="3"/>
      <c r="AB801" s="3"/>
      <c r="AC801" s="3"/>
      <c r="AD801" s="3"/>
    </row>
    <row r="802" spans="20:30" hidden="1" x14ac:dyDescent="0.25">
      <c r="T802" s="3"/>
      <c r="U802" s="8"/>
      <c r="V802" s="3"/>
      <c r="W802" s="9"/>
      <c r="X802" s="3"/>
      <c r="Y802" s="3"/>
      <c r="Z802" s="6"/>
      <c r="AA802" s="3"/>
      <c r="AB802" s="3"/>
      <c r="AC802" s="3"/>
      <c r="AD802" s="3"/>
    </row>
    <row r="803" spans="20:30" hidden="1" x14ac:dyDescent="0.25">
      <c r="T803" s="3"/>
      <c r="U803" s="8"/>
      <c r="V803" s="3"/>
      <c r="W803" s="9"/>
      <c r="X803" s="3"/>
      <c r="Y803" s="3"/>
      <c r="Z803" s="6"/>
      <c r="AA803" s="3"/>
      <c r="AB803" s="3"/>
      <c r="AC803" s="3"/>
      <c r="AD803" s="3"/>
    </row>
    <row r="804" spans="20:30" hidden="1" x14ac:dyDescent="0.25">
      <c r="T804" s="3"/>
      <c r="U804" s="8"/>
      <c r="V804" s="3"/>
      <c r="W804" s="9"/>
      <c r="X804" s="3"/>
      <c r="Y804" s="3"/>
      <c r="Z804" s="6"/>
      <c r="AA804" s="3"/>
      <c r="AB804" s="3"/>
      <c r="AC804" s="3"/>
      <c r="AD804" s="3"/>
    </row>
    <row r="805" spans="20:30" hidden="1" x14ac:dyDescent="0.25">
      <c r="T805" s="3"/>
      <c r="U805" s="8"/>
      <c r="V805" s="3"/>
      <c r="W805" s="9"/>
      <c r="X805" s="3"/>
      <c r="Y805" s="3"/>
      <c r="Z805" s="6"/>
      <c r="AA805" s="3"/>
      <c r="AB805" s="3"/>
      <c r="AC805" s="3"/>
      <c r="AD805" s="3"/>
    </row>
    <row r="806" spans="20:30" hidden="1" x14ac:dyDescent="0.25">
      <c r="T806" s="3"/>
      <c r="U806" s="8"/>
      <c r="V806" s="3"/>
      <c r="W806" s="9"/>
      <c r="X806" s="3"/>
      <c r="Y806" s="3"/>
      <c r="Z806" s="6"/>
      <c r="AA806" s="3"/>
      <c r="AB806" s="3"/>
      <c r="AC806" s="3"/>
      <c r="AD806" s="3"/>
    </row>
    <row r="807" spans="20:30" hidden="1" x14ac:dyDescent="0.25">
      <c r="T807" s="3"/>
      <c r="U807" s="8"/>
      <c r="V807" s="3"/>
      <c r="W807" s="9"/>
      <c r="X807" s="3"/>
      <c r="Y807" s="3"/>
      <c r="Z807" s="6"/>
      <c r="AA807" s="3"/>
      <c r="AB807" s="3"/>
      <c r="AC807" s="3"/>
      <c r="AD807" s="3"/>
    </row>
    <row r="808" spans="20:30" hidden="1" x14ac:dyDescent="0.25">
      <c r="T808" s="3"/>
      <c r="U808" s="8"/>
      <c r="V808" s="3"/>
      <c r="W808" s="9"/>
      <c r="X808" s="3"/>
      <c r="Y808" s="3"/>
      <c r="Z808" s="6"/>
      <c r="AA808" s="3"/>
      <c r="AB808" s="3"/>
      <c r="AC808" s="3"/>
      <c r="AD808" s="3"/>
    </row>
    <row r="809" spans="20:30" hidden="1" x14ac:dyDescent="0.25">
      <c r="T809" s="3"/>
      <c r="U809" s="8"/>
      <c r="V809" s="3"/>
      <c r="W809" s="9"/>
      <c r="X809" s="3"/>
      <c r="Y809" s="3"/>
      <c r="Z809" s="6"/>
      <c r="AA809" s="3"/>
      <c r="AB809" s="3"/>
      <c r="AC809" s="3"/>
      <c r="AD809" s="3"/>
    </row>
    <row r="810" spans="20:30" hidden="1" x14ac:dyDescent="0.25">
      <c r="T810" s="3"/>
      <c r="U810" s="8"/>
      <c r="V810" s="3"/>
      <c r="W810" s="9"/>
      <c r="X810" s="3"/>
      <c r="Y810" s="3"/>
      <c r="Z810" s="6"/>
      <c r="AA810" s="3"/>
      <c r="AB810" s="3"/>
      <c r="AC810" s="3"/>
      <c r="AD810" s="3"/>
    </row>
    <row r="811" spans="20:30" hidden="1" x14ac:dyDescent="0.25">
      <c r="T811" s="3"/>
      <c r="U811" s="8"/>
      <c r="V811" s="3"/>
      <c r="W811" s="9"/>
      <c r="X811" s="3"/>
      <c r="Y811" s="3"/>
      <c r="Z811" s="6"/>
      <c r="AA811" s="3"/>
      <c r="AB811" s="3"/>
      <c r="AC811" s="3"/>
      <c r="AD811" s="3"/>
    </row>
    <row r="812" spans="20:30" hidden="1" x14ac:dyDescent="0.25">
      <c r="T812" s="3"/>
      <c r="U812" s="8"/>
      <c r="V812" s="3"/>
      <c r="W812" s="9"/>
      <c r="X812" s="3"/>
      <c r="Y812" s="3"/>
      <c r="Z812" s="6"/>
      <c r="AA812" s="3"/>
      <c r="AB812" s="3"/>
      <c r="AC812" s="3"/>
      <c r="AD812" s="3"/>
    </row>
    <row r="813" spans="20:30" hidden="1" x14ac:dyDescent="0.25">
      <c r="T813" s="3"/>
      <c r="U813" s="8"/>
      <c r="V813" s="3"/>
      <c r="W813" s="9"/>
      <c r="X813" s="3"/>
      <c r="Y813" s="3"/>
      <c r="Z813" s="6"/>
      <c r="AA813" s="3"/>
      <c r="AB813" s="3"/>
      <c r="AC813" s="3"/>
      <c r="AD813" s="3"/>
    </row>
    <row r="814" spans="20:30" hidden="1" x14ac:dyDescent="0.25">
      <c r="T814" s="3"/>
      <c r="U814" s="8"/>
      <c r="V814" s="3"/>
      <c r="W814" s="9"/>
      <c r="X814" s="3"/>
      <c r="Y814" s="3"/>
      <c r="Z814" s="6"/>
      <c r="AA814" s="3"/>
      <c r="AB814" s="3"/>
      <c r="AC814" s="3"/>
      <c r="AD814" s="3"/>
    </row>
    <row r="815" spans="20:30" hidden="1" x14ac:dyDescent="0.25">
      <c r="T815" s="3"/>
      <c r="U815" s="8"/>
      <c r="V815" s="3"/>
      <c r="W815" s="9"/>
      <c r="X815" s="3"/>
      <c r="Y815" s="3"/>
      <c r="Z815" s="6"/>
      <c r="AA815" s="3"/>
      <c r="AB815" s="3"/>
      <c r="AC815" s="3"/>
      <c r="AD815" s="3"/>
    </row>
    <row r="816" spans="20:30" hidden="1" x14ac:dyDescent="0.25">
      <c r="T816" s="3"/>
      <c r="U816" s="8"/>
      <c r="V816" s="3"/>
      <c r="W816" s="9"/>
      <c r="X816" s="3"/>
      <c r="Y816" s="3"/>
      <c r="Z816" s="6"/>
      <c r="AA816" s="3"/>
      <c r="AB816" s="3"/>
      <c r="AC816" s="3"/>
      <c r="AD816" s="3"/>
    </row>
    <row r="817" spans="20:30" hidden="1" x14ac:dyDescent="0.25">
      <c r="T817" s="3"/>
      <c r="U817" s="8"/>
      <c r="V817" s="3"/>
      <c r="W817" s="9"/>
      <c r="X817" s="3"/>
      <c r="Y817" s="3"/>
      <c r="Z817" s="6"/>
      <c r="AA817" s="3"/>
      <c r="AB817" s="3"/>
      <c r="AC817" s="3"/>
      <c r="AD817" s="3"/>
    </row>
    <row r="818" spans="20:30" hidden="1" x14ac:dyDescent="0.25">
      <c r="T818" s="3"/>
      <c r="U818" s="8"/>
      <c r="V818" s="3"/>
      <c r="W818" s="9"/>
      <c r="X818" s="3"/>
      <c r="Y818" s="3"/>
      <c r="Z818" s="6"/>
      <c r="AA818" s="3"/>
      <c r="AB818" s="3"/>
      <c r="AC818" s="3"/>
      <c r="AD818" s="3"/>
    </row>
    <row r="819" spans="20:30" hidden="1" x14ac:dyDescent="0.25">
      <c r="T819" s="3"/>
      <c r="U819" s="8"/>
      <c r="V819" s="3"/>
      <c r="W819" s="9"/>
      <c r="X819" s="3"/>
      <c r="Y819" s="3"/>
      <c r="Z819" s="6"/>
      <c r="AA819" s="3"/>
      <c r="AB819" s="3"/>
      <c r="AC819" s="3"/>
      <c r="AD819" s="3"/>
    </row>
    <row r="820" spans="20:30" hidden="1" x14ac:dyDescent="0.25">
      <c r="T820" s="3"/>
      <c r="U820" s="8"/>
      <c r="V820" s="3"/>
      <c r="W820" s="9"/>
      <c r="X820" s="3"/>
      <c r="Y820" s="3"/>
      <c r="Z820" s="6"/>
      <c r="AA820" s="3"/>
      <c r="AB820" s="3"/>
      <c r="AC820" s="3"/>
      <c r="AD820" s="3"/>
    </row>
    <row r="821" spans="20:30" hidden="1" x14ac:dyDescent="0.25">
      <c r="T821" s="3"/>
      <c r="U821" s="8"/>
      <c r="V821" s="3"/>
      <c r="W821" s="9"/>
      <c r="X821" s="3"/>
      <c r="Y821" s="3"/>
      <c r="Z821" s="6"/>
      <c r="AA821" s="3"/>
      <c r="AB821" s="3"/>
      <c r="AC821" s="3"/>
      <c r="AD821" s="3"/>
    </row>
    <row r="822" spans="20:30" hidden="1" x14ac:dyDescent="0.25">
      <c r="T822" s="3"/>
      <c r="U822" s="8"/>
      <c r="V822" s="3"/>
      <c r="W822" s="9"/>
      <c r="X822" s="3"/>
      <c r="Y822" s="3"/>
      <c r="Z822" s="6"/>
      <c r="AA822" s="3"/>
      <c r="AB822" s="3"/>
      <c r="AC822" s="3"/>
      <c r="AD822" s="3"/>
    </row>
    <row r="823" spans="20:30" hidden="1" x14ac:dyDescent="0.25">
      <c r="T823" s="3"/>
      <c r="U823" s="8"/>
      <c r="V823" s="3"/>
      <c r="W823" s="9"/>
      <c r="X823" s="3"/>
      <c r="Y823" s="3"/>
      <c r="Z823" s="6"/>
      <c r="AA823" s="3"/>
      <c r="AB823" s="3"/>
      <c r="AC823" s="3"/>
      <c r="AD823" s="3"/>
    </row>
    <row r="824" spans="20:30" hidden="1" x14ac:dyDescent="0.25">
      <c r="T824" s="3"/>
      <c r="U824" s="8"/>
      <c r="V824" s="3"/>
      <c r="W824" s="9"/>
      <c r="X824" s="3"/>
      <c r="Y824" s="3"/>
      <c r="Z824" s="6"/>
      <c r="AA824" s="3"/>
      <c r="AB824" s="3"/>
      <c r="AC824" s="3"/>
      <c r="AD824" s="3"/>
    </row>
    <row r="825" spans="20:30" hidden="1" x14ac:dyDescent="0.25">
      <c r="T825" s="3"/>
      <c r="U825" s="8"/>
      <c r="V825" s="3"/>
      <c r="W825" s="9"/>
      <c r="X825" s="3"/>
      <c r="Y825" s="3"/>
      <c r="Z825" s="6"/>
      <c r="AA825" s="3"/>
      <c r="AB825" s="3"/>
      <c r="AC825" s="3"/>
      <c r="AD825" s="3"/>
    </row>
    <row r="826" spans="20:30" hidden="1" x14ac:dyDescent="0.25">
      <c r="T826" s="3"/>
      <c r="U826" s="8"/>
      <c r="V826" s="3"/>
      <c r="W826" s="9"/>
      <c r="X826" s="3"/>
      <c r="Y826" s="3"/>
      <c r="Z826" s="6"/>
      <c r="AA826" s="3"/>
      <c r="AB826" s="3"/>
      <c r="AC826" s="3"/>
      <c r="AD826" s="3"/>
    </row>
    <row r="827" spans="20:30" hidden="1" x14ac:dyDescent="0.25">
      <c r="T827" s="3"/>
      <c r="U827" s="8"/>
      <c r="V827" s="3"/>
      <c r="W827" s="9"/>
      <c r="X827" s="3"/>
      <c r="Y827" s="3"/>
      <c r="Z827" s="6"/>
      <c r="AA827" s="3"/>
      <c r="AB827" s="3"/>
      <c r="AC827" s="3"/>
      <c r="AD827" s="3"/>
    </row>
    <row r="828" spans="20:30" hidden="1" x14ac:dyDescent="0.25">
      <c r="T828" s="3"/>
      <c r="U828" s="8"/>
      <c r="V828" s="3"/>
      <c r="W828" s="9"/>
      <c r="X828" s="3"/>
      <c r="Y828" s="3"/>
      <c r="Z828" s="6"/>
      <c r="AA828" s="3"/>
      <c r="AB828" s="3"/>
      <c r="AC828" s="3"/>
      <c r="AD828" s="3"/>
    </row>
    <row r="829" spans="20:30" hidden="1" x14ac:dyDescent="0.25">
      <c r="T829" s="3"/>
      <c r="U829" s="8"/>
      <c r="V829" s="3"/>
      <c r="W829" s="9"/>
      <c r="X829" s="3"/>
      <c r="Y829" s="3"/>
      <c r="Z829" s="6"/>
      <c r="AA829" s="3"/>
      <c r="AB829" s="3"/>
      <c r="AC829" s="3"/>
      <c r="AD829" s="3"/>
    </row>
    <row r="830" spans="20:30" hidden="1" x14ac:dyDescent="0.25">
      <c r="T830" s="3"/>
      <c r="U830" s="8"/>
      <c r="V830" s="3"/>
      <c r="W830" s="9"/>
      <c r="X830" s="3"/>
      <c r="Y830" s="3"/>
      <c r="Z830" s="6"/>
      <c r="AA830" s="3"/>
      <c r="AB830" s="3"/>
      <c r="AC830" s="3"/>
      <c r="AD830" s="3"/>
    </row>
    <row r="831" spans="20:30" hidden="1" x14ac:dyDescent="0.25">
      <c r="T831" s="3"/>
      <c r="U831" s="8"/>
      <c r="V831" s="3"/>
      <c r="W831" s="9"/>
      <c r="X831" s="3"/>
      <c r="Y831" s="3"/>
      <c r="Z831" s="6"/>
      <c r="AA831" s="3"/>
      <c r="AB831" s="3"/>
      <c r="AC831" s="3"/>
      <c r="AD831" s="3"/>
    </row>
    <row r="832" spans="20:30" hidden="1" x14ac:dyDescent="0.25">
      <c r="T832" s="3"/>
      <c r="U832" s="8"/>
      <c r="V832" s="3"/>
      <c r="W832" s="9"/>
      <c r="X832" s="3"/>
      <c r="Y832" s="3"/>
      <c r="Z832" s="6"/>
      <c r="AA832" s="3"/>
      <c r="AB832" s="3"/>
      <c r="AC832" s="3"/>
      <c r="AD832" s="3"/>
    </row>
    <row r="833" spans="20:30" hidden="1" x14ac:dyDescent="0.25">
      <c r="T833" s="3"/>
      <c r="U833" s="8"/>
      <c r="V833" s="3"/>
      <c r="W833" s="9"/>
      <c r="X833" s="3"/>
      <c r="Y833" s="3"/>
      <c r="Z833" s="6"/>
      <c r="AA833" s="3"/>
      <c r="AB833" s="3"/>
      <c r="AC833" s="3"/>
      <c r="AD833" s="3"/>
    </row>
    <row r="834" spans="20:30" hidden="1" x14ac:dyDescent="0.25">
      <c r="T834" s="3"/>
      <c r="U834" s="8"/>
      <c r="V834" s="3"/>
      <c r="W834" s="9"/>
      <c r="X834" s="3"/>
      <c r="Y834" s="3"/>
      <c r="Z834" s="6"/>
      <c r="AA834" s="3"/>
      <c r="AB834" s="3"/>
      <c r="AC834" s="3"/>
      <c r="AD834" s="3"/>
    </row>
    <row r="835" spans="20:30" hidden="1" x14ac:dyDescent="0.25">
      <c r="T835" s="3"/>
      <c r="U835" s="8"/>
      <c r="V835" s="3"/>
      <c r="W835" s="9"/>
      <c r="X835" s="3"/>
      <c r="Y835" s="3"/>
      <c r="Z835" s="6"/>
      <c r="AA835" s="3"/>
      <c r="AB835" s="3"/>
      <c r="AC835" s="3"/>
      <c r="AD835" s="3"/>
    </row>
    <row r="836" spans="20:30" hidden="1" x14ac:dyDescent="0.25">
      <c r="T836" s="3"/>
      <c r="U836" s="8"/>
      <c r="V836" s="3"/>
      <c r="W836" s="9"/>
      <c r="X836" s="3"/>
      <c r="Y836" s="3"/>
      <c r="Z836" s="6"/>
      <c r="AA836" s="3"/>
      <c r="AB836" s="3"/>
      <c r="AC836" s="3"/>
      <c r="AD836" s="3"/>
    </row>
    <row r="837" spans="20:30" hidden="1" x14ac:dyDescent="0.25">
      <c r="T837" s="3"/>
      <c r="U837" s="8"/>
      <c r="V837" s="3"/>
      <c r="W837" s="9"/>
      <c r="X837" s="3"/>
      <c r="Y837" s="3"/>
      <c r="Z837" s="6"/>
      <c r="AA837" s="3"/>
      <c r="AB837" s="3"/>
      <c r="AC837" s="3"/>
      <c r="AD837" s="3"/>
    </row>
    <row r="838" spans="20:30" hidden="1" x14ac:dyDescent="0.25">
      <c r="T838" s="3"/>
      <c r="U838" s="8"/>
      <c r="V838" s="3"/>
      <c r="W838" s="9"/>
      <c r="X838" s="3"/>
      <c r="Y838" s="3"/>
      <c r="Z838" s="6"/>
      <c r="AA838" s="3"/>
      <c r="AB838" s="3"/>
      <c r="AC838" s="3"/>
      <c r="AD838" s="3"/>
    </row>
    <row r="839" spans="20:30" hidden="1" x14ac:dyDescent="0.25">
      <c r="T839" s="3"/>
      <c r="U839" s="8"/>
      <c r="V839" s="3"/>
      <c r="W839" s="9"/>
      <c r="X839" s="3"/>
      <c r="Y839" s="3"/>
      <c r="Z839" s="6"/>
      <c r="AA839" s="3"/>
      <c r="AB839" s="3"/>
      <c r="AC839" s="3"/>
      <c r="AD839" s="3"/>
    </row>
    <row r="840" spans="20:30" hidden="1" x14ac:dyDescent="0.25">
      <c r="T840" s="3"/>
      <c r="U840" s="8"/>
      <c r="V840" s="3"/>
      <c r="W840" s="9"/>
      <c r="X840" s="3"/>
      <c r="Y840" s="3"/>
      <c r="Z840" s="6"/>
      <c r="AA840" s="3"/>
      <c r="AB840" s="3"/>
      <c r="AC840" s="3"/>
      <c r="AD840" s="3"/>
    </row>
    <row r="841" spans="20:30" hidden="1" x14ac:dyDescent="0.25">
      <c r="T841" s="3"/>
      <c r="U841" s="8"/>
      <c r="V841" s="3"/>
      <c r="W841" s="9"/>
      <c r="X841" s="3"/>
      <c r="Y841" s="3"/>
      <c r="Z841" s="6"/>
      <c r="AA841" s="3"/>
      <c r="AB841" s="3"/>
      <c r="AC841" s="3"/>
      <c r="AD841" s="3"/>
    </row>
    <row r="842" spans="20:30" hidden="1" x14ac:dyDescent="0.25">
      <c r="T842" s="3"/>
      <c r="U842" s="8"/>
      <c r="V842" s="3"/>
      <c r="W842" s="9"/>
      <c r="X842" s="3"/>
      <c r="Y842" s="3"/>
      <c r="Z842" s="6"/>
      <c r="AA842" s="3"/>
      <c r="AB842" s="3"/>
      <c r="AC842" s="3"/>
      <c r="AD842" s="3"/>
    </row>
    <row r="843" spans="20:30" hidden="1" x14ac:dyDescent="0.25">
      <c r="T843" s="3"/>
      <c r="U843" s="8"/>
      <c r="V843" s="3"/>
      <c r="W843" s="9"/>
      <c r="X843" s="3"/>
      <c r="Y843" s="3"/>
      <c r="Z843" s="6"/>
      <c r="AA843" s="3"/>
      <c r="AB843" s="3"/>
      <c r="AC843" s="3"/>
      <c r="AD843" s="3"/>
    </row>
    <row r="844" spans="20:30" hidden="1" x14ac:dyDescent="0.25">
      <c r="T844" s="3"/>
      <c r="U844" s="8"/>
      <c r="V844" s="3"/>
      <c r="W844" s="9"/>
      <c r="X844" s="3"/>
      <c r="Y844" s="3"/>
      <c r="Z844" s="6"/>
      <c r="AA844" s="3"/>
      <c r="AB844" s="3"/>
      <c r="AC844" s="3"/>
      <c r="AD844" s="3"/>
    </row>
    <row r="845" spans="20:30" hidden="1" x14ac:dyDescent="0.25">
      <c r="T845" s="3"/>
      <c r="U845" s="8"/>
      <c r="V845" s="3"/>
      <c r="W845" s="9"/>
      <c r="X845" s="3"/>
      <c r="Y845" s="3"/>
      <c r="Z845" s="6"/>
      <c r="AA845" s="3"/>
      <c r="AB845" s="3"/>
      <c r="AC845" s="3"/>
      <c r="AD845" s="3"/>
    </row>
    <row r="846" spans="20:30" hidden="1" x14ac:dyDescent="0.25">
      <c r="T846" s="3"/>
      <c r="U846" s="8"/>
      <c r="V846" s="3"/>
      <c r="W846" s="9"/>
      <c r="X846" s="3"/>
      <c r="Y846" s="3"/>
      <c r="Z846" s="6"/>
      <c r="AA846" s="3"/>
      <c r="AB846" s="3"/>
      <c r="AC846" s="3"/>
      <c r="AD846" s="3"/>
    </row>
    <row r="847" spans="20:30" hidden="1" x14ac:dyDescent="0.25">
      <c r="T847" s="3"/>
      <c r="U847" s="8"/>
      <c r="V847" s="3"/>
      <c r="W847" s="9"/>
      <c r="X847" s="3"/>
      <c r="Y847" s="3"/>
      <c r="Z847" s="6"/>
      <c r="AA847" s="3"/>
      <c r="AB847" s="3"/>
      <c r="AC847" s="3"/>
      <c r="AD847" s="3"/>
    </row>
    <row r="848" spans="20:30" hidden="1" x14ac:dyDescent="0.25">
      <c r="T848" s="3"/>
      <c r="U848" s="8"/>
      <c r="V848" s="3"/>
      <c r="W848" s="9"/>
      <c r="X848" s="3"/>
      <c r="Y848" s="3"/>
      <c r="Z848" s="6"/>
      <c r="AA848" s="3"/>
      <c r="AB848" s="3"/>
      <c r="AC848" s="3"/>
      <c r="AD848" s="3"/>
    </row>
    <row r="849" spans="20:30" hidden="1" x14ac:dyDescent="0.25">
      <c r="T849" s="3"/>
      <c r="U849" s="8"/>
      <c r="V849" s="3"/>
      <c r="W849" s="9"/>
      <c r="X849" s="3"/>
      <c r="Y849" s="3"/>
      <c r="Z849" s="6"/>
      <c r="AA849" s="3"/>
      <c r="AB849" s="3"/>
      <c r="AC849" s="3"/>
      <c r="AD849" s="3"/>
    </row>
    <row r="850" spans="20:30" hidden="1" x14ac:dyDescent="0.25">
      <c r="T850" s="3"/>
      <c r="U850" s="8"/>
      <c r="V850" s="3"/>
      <c r="W850" s="9"/>
      <c r="X850" s="3"/>
      <c r="Y850" s="3"/>
      <c r="Z850" s="6"/>
      <c r="AA850" s="3"/>
      <c r="AB850" s="3"/>
      <c r="AC850" s="3"/>
      <c r="AD850" s="3"/>
    </row>
    <row r="851" spans="20:30" hidden="1" x14ac:dyDescent="0.25">
      <c r="T851" s="3"/>
      <c r="U851" s="8"/>
      <c r="V851" s="3"/>
      <c r="W851" s="9"/>
      <c r="X851" s="3"/>
      <c r="Y851" s="3"/>
      <c r="Z851" s="6"/>
      <c r="AA851" s="3"/>
      <c r="AB851" s="3"/>
      <c r="AC851" s="3"/>
      <c r="AD851" s="3"/>
    </row>
    <row r="852" spans="20:30" hidden="1" x14ac:dyDescent="0.25">
      <c r="T852" s="3"/>
      <c r="U852" s="8"/>
      <c r="V852" s="3"/>
      <c r="W852" s="9"/>
      <c r="X852" s="3"/>
      <c r="Y852" s="3"/>
      <c r="Z852" s="6"/>
      <c r="AA852" s="3"/>
      <c r="AB852" s="3"/>
      <c r="AC852" s="3"/>
      <c r="AD852" s="3"/>
    </row>
    <row r="853" spans="20:30" hidden="1" x14ac:dyDescent="0.25">
      <c r="T853" s="3"/>
      <c r="U853" s="8"/>
      <c r="V853" s="3"/>
      <c r="W853" s="9"/>
      <c r="X853" s="3"/>
      <c r="Y853" s="3"/>
      <c r="Z853" s="6"/>
      <c r="AA853" s="3"/>
      <c r="AB853" s="3"/>
      <c r="AC853" s="3"/>
      <c r="AD853" s="3"/>
    </row>
    <row r="854" spans="20:30" hidden="1" x14ac:dyDescent="0.25">
      <c r="T854" s="3"/>
      <c r="U854" s="8"/>
      <c r="V854" s="3"/>
      <c r="W854" s="9"/>
      <c r="X854" s="3"/>
      <c r="Y854" s="3"/>
      <c r="Z854" s="6"/>
      <c r="AA854" s="3"/>
      <c r="AB854" s="3"/>
      <c r="AC854" s="3"/>
      <c r="AD854" s="3"/>
    </row>
    <row r="855" spans="20:30" hidden="1" x14ac:dyDescent="0.25">
      <c r="T855" s="3"/>
      <c r="U855" s="8"/>
      <c r="V855" s="3"/>
      <c r="W855" s="9"/>
      <c r="X855" s="3"/>
      <c r="Y855" s="3"/>
      <c r="Z855" s="6"/>
      <c r="AA855" s="3"/>
      <c r="AB855" s="3"/>
      <c r="AC855" s="3"/>
      <c r="AD855" s="3"/>
    </row>
    <row r="856" spans="20:30" hidden="1" x14ac:dyDescent="0.25">
      <c r="T856" s="3"/>
      <c r="U856" s="8"/>
      <c r="V856" s="3"/>
      <c r="W856" s="9"/>
      <c r="X856" s="3"/>
      <c r="Y856" s="3"/>
      <c r="Z856" s="6"/>
      <c r="AA856" s="3"/>
      <c r="AB856" s="3"/>
      <c r="AC856" s="3"/>
      <c r="AD856" s="3"/>
    </row>
    <row r="857" spans="20:30" hidden="1" x14ac:dyDescent="0.25">
      <c r="T857" s="3"/>
      <c r="U857" s="8"/>
      <c r="V857" s="3"/>
      <c r="W857" s="9"/>
      <c r="X857" s="3"/>
      <c r="Y857" s="3"/>
      <c r="Z857" s="6"/>
      <c r="AA857" s="3"/>
      <c r="AB857" s="3"/>
      <c r="AC857" s="3"/>
      <c r="AD857" s="3"/>
    </row>
    <row r="858" spans="20:30" hidden="1" x14ac:dyDescent="0.25">
      <c r="T858" s="3"/>
      <c r="U858" s="8"/>
      <c r="V858" s="3"/>
      <c r="W858" s="9"/>
      <c r="X858" s="3"/>
      <c r="Y858" s="3"/>
      <c r="Z858" s="6"/>
      <c r="AA858" s="3"/>
      <c r="AB858" s="3"/>
      <c r="AC858" s="3"/>
      <c r="AD858" s="3"/>
    </row>
    <row r="859" spans="20:30" hidden="1" x14ac:dyDescent="0.25">
      <c r="T859" s="3"/>
      <c r="U859" s="8"/>
      <c r="V859" s="3"/>
      <c r="W859" s="9"/>
      <c r="X859" s="3"/>
      <c r="Y859" s="3"/>
      <c r="Z859" s="6"/>
      <c r="AA859" s="3"/>
      <c r="AB859" s="3"/>
      <c r="AC859" s="3"/>
      <c r="AD859" s="3"/>
    </row>
    <row r="860" spans="20:30" hidden="1" x14ac:dyDescent="0.25">
      <c r="T860" s="3"/>
      <c r="U860" s="8"/>
      <c r="V860" s="3"/>
      <c r="W860" s="9"/>
      <c r="X860" s="3"/>
      <c r="Y860" s="3"/>
      <c r="Z860" s="6"/>
      <c r="AA860" s="3"/>
      <c r="AB860" s="3"/>
      <c r="AC860" s="3"/>
      <c r="AD860" s="3"/>
    </row>
    <row r="861" spans="20:30" hidden="1" x14ac:dyDescent="0.25">
      <c r="T861" s="3"/>
      <c r="U861" s="8"/>
      <c r="V861" s="3"/>
      <c r="W861" s="9"/>
      <c r="X861" s="3"/>
      <c r="Y861" s="3"/>
      <c r="Z861" s="6"/>
      <c r="AA861" s="3"/>
      <c r="AB861" s="3"/>
      <c r="AC861" s="3"/>
      <c r="AD861" s="3"/>
    </row>
    <row r="862" spans="20:30" hidden="1" x14ac:dyDescent="0.25">
      <c r="T862" s="3"/>
      <c r="U862" s="8"/>
      <c r="V862" s="3"/>
      <c r="W862" s="9"/>
      <c r="X862" s="3"/>
      <c r="Y862" s="3"/>
      <c r="Z862" s="6"/>
      <c r="AA862" s="3"/>
      <c r="AB862" s="3"/>
      <c r="AC862" s="3"/>
      <c r="AD862" s="3"/>
    </row>
    <row r="863" spans="20:30" hidden="1" x14ac:dyDescent="0.25">
      <c r="T863" s="3"/>
      <c r="U863" s="8"/>
      <c r="V863" s="3"/>
      <c r="W863" s="9"/>
      <c r="X863" s="3"/>
      <c r="Y863" s="3"/>
      <c r="Z863" s="6"/>
      <c r="AA863" s="3"/>
      <c r="AB863" s="3"/>
      <c r="AC863" s="3"/>
      <c r="AD863" s="3"/>
    </row>
    <row r="864" spans="20:30" hidden="1" x14ac:dyDescent="0.25">
      <c r="T864" s="3"/>
      <c r="U864" s="8"/>
      <c r="V864" s="3"/>
      <c r="W864" s="9"/>
      <c r="X864" s="3"/>
      <c r="Y864" s="3"/>
      <c r="Z864" s="6"/>
      <c r="AA864" s="3"/>
      <c r="AB864" s="3"/>
      <c r="AC864" s="3"/>
      <c r="AD864" s="3"/>
    </row>
    <row r="865" spans="20:30" hidden="1" x14ac:dyDescent="0.25">
      <c r="T865" s="3"/>
      <c r="U865" s="8"/>
      <c r="V865" s="3"/>
      <c r="W865" s="9"/>
      <c r="X865" s="3"/>
      <c r="Y865" s="3"/>
      <c r="Z865" s="6"/>
      <c r="AA865" s="3"/>
      <c r="AB865" s="3"/>
      <c r="AC865" s="3"/>
      <c r="AD865" s="3"/>
    </row>
    <row r="866" spans="20:30" hidden="1" x14ac:dyDescent="0.25">
      <c r="T866" s="3"/>
      <c r="U866" s="8"/>
      <c r="V866" s="3"/>
      <c r="W866" s="9"/>
      <c r="X866" s="3"/>
      <c r="Y866" s="3"/>
      <c r="Z866" s="6"/>
      <c r="AA866" s="3"/>
      <c r="AB866" s="3"/>
      <c r="AC866" s="3"/>
      <c r="AD866" s="3"/>
    </row>
    <row r="867" spans="20:30" hidden="1" x14ac:dyDescent="0.25">
      <c r="T867" s="3"/>
      <c r="U867" s="8"/>
      <c r="V867" s="3"/>
      <c r="W867" s="9"/>
      <c r="X867" s="3"/>
      <c r="Y867" s="3"/>
      <c r="Z867" s="6"/>
      <c r="AA867" s="3"/>
      <c r="AB867" s="3"/>
      <c r="AC867" s="3"/>
      <c r="AD867" s="3"/>
    </row>
    <row r="868" spans="20:30" hidden="1" x14ac:dyDescent="0.25">
      <c r="T868" s="3"/>
      <c r="U868" s="8"/>
      <c r="V868" s="3"/>
      <c r="W868" s="9"/>
      <c r="X868" s="3"/>
      <c r="Y868" s="3"/>
      <c r="Z868" s="6"/>
      <c r="AA868" s="3"/>
      <c r="AB868" s="3"/>
      <c r="AC868" s="3"/>
      <c r="AD868" s="3"/>
    </row>
    <row r="869" spans="20:30" hidden="1" x14ac:dyDescent="0.25">
      <c r="T869" s="3"/>
      <c r="U869" s="8"/>
      <c r="V869" s="3"/>
      <c r="W869" s="9"/>
      <c r="X869" s="3"/>
      <c r="Y869" s="3"/>
      <c r="Z869" s="6"/>
      <c r="AA869" s="3"/>
      <c r="AB869" s="3"/>
      <c r="AC869" s="3"/>
      <c r="AD869" s="3"/>
    </row>
    <row r="870" spans="20:30" hidden="1" x14ac:dyDescent="0.25">
      <c r="T870" s="3"/>
      <c r="U870" s="8"/>
      <c r="V870" s="3"/>
      <c r="W870" s="9"/>
      <c r="X870" s="3"/>
      <c r="Y870" s="3"/>
      <c r="Z870" s="6"/>
      <c r="AA870" s="3"/>
      <c r="AB870" s="3"/>
      <c r="AC870" s="3"/>
      <c r="AD870" s="3"/>
    </row>
    <row r="871" spans="20:30" hidden="1" x14ac:dyDescent="0.25">
      <c r="T871" s="3"/>
      <c r="U871" s="8"/>
      <c r="V871" s="3"/>
      <c r="W871" s="9"/>
      <c r="X871" s="3"/>
      <c r="Y871" s="3"/>
      <c r="Z871" s="6"/>
      <c r="AA871" s="3"/>
      <c r="AB871" s="3"/>
      <c r="AC871" s="3"/>
      <c r="AD871" s="3"/>
    </row>
    <row r="872" spans="20:30" hidden="1" x14ac:dyDescent="0.25">
      <c r="T872" s="3"/>
      <c r="U872" s="8"/>
      <c r="V872" s="3"/>
      <c r="W872" s="9"/>
      <c r="X872" s="3"/>
      <c r="Y872" s="3"/>
      <c r="Z872" s="6"/>
      <c r="AA872" s="3"/>
      <c r="AB872" s="3"/>
      <c r="AC872" s="3"/>
      <c r="AD872" s="3"/>
    </row>
    <row r="873" spans="20:30" hidden="1" x14ac:dyDescent="0.25">
      <c r="T873" s="3"/>
      <c r="U873" s="8"/>
      <c r="V873" s="3"/>
      <c r="W873" s="9"/>
      <c r="X873" s="3"/>
      <c r="Y873" s="3"/>
      <c r="Z873" s="6"/>
      <c r="AA873" s="3"/>
      <c r="AB873" s="3"/>
      <c r="AC873" s="3"/>
      <c r="AD873" s="3"/>
    </row>
    <row r="874" spans="20:30" hidden="1" x14ac:dyDescent="0.25">
      <c r="T874" s="3"/>
      <c r="U874" s="8"/>
      <c r="V874" s="3"/>
      <c r="W874" s="9"/>
      <c r="X874" s="3"/>
      <c r="Y874" s="3"/>
      <c r="Z874" s="6"/>
      <c r="AA874" s="3"/>
      <c r="AB874" s="3"/>
      <c r="AC874" s="3"/>
      <c r="AD874" s="3"/>
    </row>
    <row r="875" spans="20:30" hidden="1" x14ac:dyDescent="0.25">
      <c r="T875" s="3"/>
      <c r="U875" s="8"/>
      <c r="V875" s="3"/>
      <c r="W875" s="9"/>
      <c r="X875" s="3"/>
      <c r="Y875" s="3"/>
      <c r="Z875" s="6"/>
      <c r="AA875" s="3"/>
      <c r="AB875" s="3"/>
      <c r="AC875" s="3"/>
      <c r="AD875" s="3"/>
    </row>
    <row r="876" spans="20:30" hidden="1" x14ac:dyDescent="0.25">
      <c r="T876" s="3"/>
      <c r="U876" s="8"/>
      <c r="V876" s="3"/>
      <c r="W876" s="9"/>
      <c r="X876" s="3"/>
      <c r="Y876" s="3"/>
      <c r="Z876" s="6"/>
      <c r="AA876" s="3"/>
      <c r="AB876" s="3"/>
      <c r="AC876" s="3"/>
      <c r="AD876" s="3"/>
    </row>
    <row r="877" spans="20:30" hidden="1" x14ac:dyDescent="0.25">
      <c r="T877" s="3"/>
      <c r="U877" s="8"/>
      <c r="V877" s="3"/>
      <c r="W877" s="9"/>
      <c r="X877" s="3"/>
      <c r="Y877" s="3"/>
      <c r="Z877" s="6"/>
      <c r="AA877" s="3"/>
      <c r="AB877" s="3"/>
      <c r="AC877" s="3"/>
      <c r="AD877" s="3"/>
    </row>
    <row r="878" spans="20:30" hidden="1" x14ac:dyDescent="0.25">
      <c r="T878" s="3"/>
      <c r="U878" s="8"/>
      <c r="V878" s="3"/>
      <c r="W878" s="9"/>
      <c r="X878" s="3"/>
      <c r="Y878" s="3"/>
      <c r="Z878" s="6"/>
      <c r="AA878" s="3"/>
      <c r="AB878" s="3"/>
      <c r="AC878" s="3"/>
      <c r="AD878" s="3"/>
    </row>
    <row r="879" spans="20:30" hidden="1" x14ac:dyDescent="0.25">
      <c r="T879" s="3"/>
      <c r="U879" s="8"/>
      <c r="V879" s="3"/>
      <c r="W879" s="9"/>
      <c r="X879" s="3"/>
      <c r="Y879" s="3"/>
      <c r="Z879" s="6"/>
      <c r="AA879" s="3"/>
      <c r="AB879" s="3"/>
      <c r="AC879" s="3"/>
      <c r="AD879" s="3"/>
    </row>
    <row r="880" spans="20:30" hidden="1" x14ac:dyDescent="0.25">
      <c r="T880" s="3"/>
      <c r="U880" s="8"/>
      <c r="V880" s="3"/>
      <c r="W880" s="9"/>
      <c r="X880" s="3"/>
      <c r="Y880" s="3"/>
      <c r="Z880" s="6"/>
      <c r="AA880" s="3"/>
      <c r="AB880" s="3"/>
      <c r="AC880" s="3"/>
      <c r="AD880" s="3"/>
    </row>
    <row r="881" spans="20:30" hidden="1" x14ac:dyDescent="0.25">
      <c r="T881" s="3"/>
      <c r="U881" s="8"/>
      <c r="V881" s="3"/>
      <c r="W881" s="9"/>
      <c r="X881" s="3"/>
      <c r="Y881" s="3"/>
      <c r="Z881" s="6"/>
      <c r="AA881" s="3"/>
      <c r="AB881" s="3"/>
      <c r="AC881" s="3"/>
      <c r="AD881" s="3"/>
    </row>
    <row r="882" spans="20:30" hidden="1" x14ac:dyDescent="0.25">
      <c r="T882" s="3"/>
      <c r="U882" s="8"/>
      <c r="V882" s="3"/>
      <c r="W882" s="9"/>
      <c r="X882" s="3"/>
      <c r="Y882" s="3"/>
      <c r="Z882" s="6"/>
      <c r="AA882" s="3"/>
      <c r="AB882" s="3"/>
      <c r="AC882" s="3"/>
      <c r="AD882" s="3"/>
    </row>
    <row r="883" spans="20:30" hidden="1" x14ac:dyDescent="0.25">
      <c r="T883" s="3"/>
      <c r="U883" s="8"/>
      <c r="V883" s="3"/>
      <c r="W883" s="9"/>
      <c r="X883" s="3"/>
      <c r="Y883" s="3"/>
      <c r="Z883" s="6"/>
      <c r="AA883" s="3"/>
      <c r="AB883" s="3"/>
      <c r="AC883" s="3"/>
      <c r="AD883" s="3"/>
    </row>
    <row r="884" spans="20:30" hidden="1" x14ac:dyDescent="0.25">
      <c r="T884" s="3"/>
      <c r="U884" s="8"/>
      <c r="V884" s="3"/>
      <c r="W884" s="9"/>
      <c r="X884" s="3"/>
      <c r="Y884" s="3"/>
      <c r="Z884" s="6"/>
      <c r="AA884" s="3"/>
      <c r="AB884" s="3"/>
      <c r="AC884" s="3"/>
      <c r="AD884" s="3"/>
    </row>
    <row r="885" spans="20:30" hidden="1" x14ac:dyDescent="0.25">
      <c r="T885" s="3"/>
      <c r="U885" s="8"/>
      <c r="V885" s="3"/>
      <c r="W885" s="9"/>
      <c r="X885" s="3"/>
      <c r="Y885" s="3"/>
      <c r="Z885" s="6"/>
      <c r="AA885" s="3"/>
      <c r="AB885" s="3"/>
      <c r="AC885" s="3"/>
      <c r="AD885" s="3"/>
    </row>
    <row r="886" spans="20:30" hidden="1" x14ac:dyDescent="0.25">
      <c r="T886" s="3"/>
      <c r="U886" s="8"/>
      <c r="V886" s="3"/>
      <c r="W886" s="9"/>
      <c r="X886" s="3"/>
      <c r="Y886" s="3"/>
      <c r="Z886" s="6"/>
      <c r="AA886" s="3"/>
      <c r="AB886" s="3"/>
      <c r="AC886" s="3"/>
      <c r="AD886" s="3"/>
    </row>
    <row r="887" spans="20:30" hidden="1" x14ac:dyDescent="0.25">
      <c r="T887" s="3"/>
      <c r="U887" s="8"/>
      <c r="V887" s="3"/>
      <c r="W887" s="9"/>
      <c r="X887" s="3"/>
      <c r="Y887" s="3"/>
      <c r="Z887" s="6"/>
      <c r="AA887" s="3"/>
      <c r="AB887" s="3"/>
      <c r="AC887" s="3"/>
      <c r="AD887" s="3"/>
    </row>
    <row r="888" spans="20:30" hidden="1" x14ac:dyDescent="0.25">
      <c r="T888" s="3"/>
      <c r="U888" s="8"/>
      <c r="V888" s="3"/>
      <c r="W888" s="9"/>
      <c r="X888" s="3"/>
      <c r="Y888" s="3"/>
      <c r="Z888" s="6"/>
      <c r="AA888" s="3"/>
      <c r="AB888" s="3"/>
      <c r="AC888" s="3"/>
      <c r="AD888" s="3"/>
    </row>
    <row r="889" spans="20:30" hidden="1" x14ac:dyDescent="0.25">
      <c r="T889" s="3"/>
      <c r="U889" s="8"/>
      <c r="V889" s="3"/>
      <c r="W889" s="9"/>
      <c r="X889" s="3"/>
      <c r="Y889" s="3"/>
      <c r="Z889" s="6"/>
      <c r="AA889" s="3"/>
      <c r="AB889" s="3"/>
      <c r="AC889" s="3"/>
      <c r="AD889" s="3"/>
    </row>
    <row r="890" spans="20:30" hidden="1" x14ac:dyDescent="0.25">
      <c r="T890" s="3"/>
      <c r="U890" s="8"/>
      <c r="V890" s="3"/>
      <c r="W890" s="9"/>
      <c r="X890" s="3"/>
      <c r="Y890" s="3"/>
      <c r="Z890" s="6"/>
      <c r="AA890" s="3"/>
      <c r="AB890" s="3"/>
      <c r="AC890" s="3"/>
      <c r="AD890" s="3"/>
    </row>
    <row r="891" spans="20:30" hidden="1" x14ac:dyDescent="0.25">
      <c r="T891" s="3"/>
      <c r="U891" s="8"/>
      <c r="V891" s="3"/>
      <c r="W891" s="9"/>
      <c r="X891" s="3"/>
      <c r="Y891" s="3"/>
      <c r="Z891" s="6"/>
      <c r="AA891" s="3"/>
      <c r="AB891" s="3"/>
      <c r="AC891" s="3"/>
      <c r="AD891" s="3"/>
    </row>
    <row r="892" spans="20:30" hidden="1" x14ac:dyDescent="0.25">
      <c r="T892" s="3"/>
      <c r="U892" s="8"/>
      <c r="V892" s="3"/>
      <c r="W892" s="9"/>
      <c r="X892" s="3"/>
      <c r="Y892" s="3"/>
      <c r="Z892" s="6"/>
      <c r="AA892" s="3"/>
      <c r="AB892" s="3"/>
      <c r="AC892" s="3"/>
      <c r="AD892" s="3"/>
    </row>
    <row r="893" spans="20:30" hidden="1" x14ac:dyDescent="0.25">
      <c r="T893" s="3"/>
      <c r="U893" s="8"/>
      <c r="V893" s="3"/>
      <c r="W893" s="9"/>
      <c r="X893" s="3"/>
      <c r="Y893" s="3"/>
      <c r="Z893" s="6"/>
      <c r="AA893" s="3"/>
      <c r="AB893" s="3"/>
      <c r="AC893" s="3"/>
      <c r="AD893" s="3"/>
    </row>
    <row r="894" spans="20:30" hidden="1" x14ac:dyDescent="0.25">
      <c r="T894" s="3"/>
      <c r="U894" s="8"/>
      <c r="V894" s="3"/>
      <c r="W894" s="9"/>
      <c r="X894" s="3"/>
      <c r="Y894" s="3"/>
      <c r="Z894" s="6"/>
      <c r="AA894" s="3"/>
      <c r="AB894" s="3"/>
      <c r="AC894" s="3"/>
      <c r="AD894" s="3"/>
    </row>
    <row r="895" spans="20:30" hidden="1" x14ac:dyDescent="0.25">
      <c r="T895" s="3"/>
      <c r="U895" s="8"/>
      <c r="V895" s="3"/>
      <c r="W895" s="9"/>
      <c r="X895" s="3"/>
      <c r="Y895" s="3"/>
      <c r="Z895" s="6"/>
      <c r="AA895" s="3"/>
      <c r="AB895" s="3"/>
      <c r="AC895" s="3"/>
      <c r="AD895" s="3"/>
    </row>
    <row r="896" spans="20:30" hidden="1" x14ac:dyDescent="0.25">
      <c r="T896" s="3"/>
      <c r="U896" s="8"/>
      <c r="V896" s="3"/>
      <c r="W896" s="9"/>
      <c r="X896" s="3"/>
      <c r="Y896" s="3"/>
      <c r="Z896" s="6"/>
      <c r="AA896" s="3"/>
      <c r="AB896" s="3"/>
      <c r="AC896" s="3"/>
      <c r="AD896" s="3"/>
    </row>
    <row r="897" spans="20:30" hidden="1" x14ac:dyDescent="0.25">
      <c r="T897" s="3"/>
      <c r="U897" s="8"/>
      <c r="V897" s="3"/>
      <c r="W897" s="9"/>
      <c r="X897" s="3"/>
      <c r="Y897" s="3"/>
      <c r="Z897" s="6"/>
      <c r="AA897" s="3"/>
      <c r="AB897" s="3"/>
      <c r="AC897" s="3"/>
      <c r="AD897" s="3"/>
    </row>
    <row r="898" spans="20:30" hidden="1" x14ac:dyDescent="0.25">
      <c r="T898" s="3"/>
      <c r="U898" s="8"/>
      <c r="V898" s="3"/>
      <c r="W898" s="9"/>
      <c r="X898" s="3"/>
      <c r="Y898" s="3"/>
      <c r="Z898" s="6"/>
      <c r="AA898" s="3"/>
      <c r="AB898" s="3"/>
      <c r="AC898" s="3"/>
      <c r="AD898" s="3"/>
    </row>
    <row r="899" spans="20:30" hidden="1" x14ac:dyDescent="0.25">
      <c r="T899" s="3"/>
      <c r="U899" s="8"/>
      <c r="V899" s="3"/>
      <c r="W899" s="9"/>
      <c r="X899" s="3"/>
      <c r="Y899" s="3"/>
      <c r="Z899" s="6"/>
      <c r="AA899" s="3"/>
      <c r="AB899" s="3"/>
      <c r="AC899" s="3"/>
      <c r="AD899" s="3"/>
    </row>
    <row r="900" spans="20:30" hidden="1" x14ac:dyDescent="0.25">
      <c r="T900" s="3"/>
      <c r="U900" s="8"/>
      <c r="V900" s="3"/>
      <c r="W900" s="9"/>
      <c r="X900" s="3"/>
      <c r="Y900" s="3"/>
      <c r="Z900" s="6"/>
      <c r="AA900" s="3"/>
      <c r="AB900" s="3"/>
      <c r="AC900" s="3"/>
      <c r="AD900" s="3"/>
    </row>
    <row r="901" spans="20:30" hidden="1" x14ac:dyDescent="0.25">
      <c r="T901" s="3"/>
      <c r="U901" s="8"/>
      <c r="V901" s="3"/>
      <c r="W901" s="9"/>
      <c r="X901" s="3"/>
      <c r="Y901" s="3"/>
      <c r="Z901" s="6"/>
      <c r="AA901" s="3"/>
      <c r="AB901" s="3"/>
      <c r="AC901" s="3"/>
      <c r="AD901" s="3"/>
    </row>
    <row r="902" spans="20:30" hidden="1" x14ac:dyDescent="0.25">
      <c r="T902" s="3"/>
      <c r="U902" s="8"/>
      <c r="V902" s="3"/>
      <c r="W902" s="9"/>
      <c r="X902" s="3"/>
      <c r="Y902" s="3"/>
      <c r="Z902" s="6"/>
      <c r="AA902" s="3"/>
      <c r="AB902" s="3"/>
      <c r="AC902" s="3"/>
      <c r="AD902" s="3"/>
    </row>
    <row r="903" spans="20:30" hidden="1" x14ac:dyDescent="0.25">
      <c r="T903" s="3"/>
      <c r="U903" s="8"/>
      <c r="V903" s="3"/>
      <c r="W903" s="9"/>
      <c r="X903" s="3"/>
      <c r="Y903" s="3"/>
      <c r="Z903" s="6"/>
      <c r="AA903" s="3"/>
      <c r="AB903" s="3"/>
      <c r="AC903" s="3"/>
      <c r="AD903" s="3"/>
    </row>
    <row r="904" spans="20:30" hidden="1" x14ac:dyDescent="0.25">
      <c r="T904" s="3"/>
      <c r="U904" s="8"/>
      <c r="V904" s="3"/>
      <c r="W904" s="9"/>
      <c r="X904" s="3"/>
      <c r="Y904" s="3"/>
      <c r="Z904" s="6"/>
      <c r="AA904" s="3"/>
      <c r="AB904" s="3"/>
      <c r="AC904" s="3"/>
      <c r="AD904" s="3"/>
    </row>
    <row r="905" spans="20:30" hidden="1" x14ac:dyDescent="0.25">
      <c r="T905" s="3"/>
      <c r="U905" s="8"/>
      <c r="V905" s="3"/>
      <c r="W905" s="9"/>
      <c r="X905" s="3"/>
      <c r="Y905" s="3"/>
      <c r="Z905" s="6"/>
      <c r="AA905" s="3"/>
      <c r="AB905" s="3"/>
      <c r="AC905" s="3"/>
      <c r="AD905" s="3"/>
    </row>
    <row r="906" spans="20:30" hidden="1" x14ac:dyDescent="0.25">
      <c r="T906" s="3"/>
      <c r="U906" s="8"/>
      <c r="V906" s="3"/>
      <c r="W906" s="9"/>
      <c r="X906" s="3"/>
      <c r="Y906" s="3"/>
      <c r="Z906" s="6"/>
      <c r="AA906" s="3"/>
      <c r="AB906" s="3"/>
      <c r="AC906" s="3"/>
      <c r="AD906" s="3"/>
    </row>
    <row r="907" spans="20:30" hidden="1" x14ac:dyDescent="0.25">
      <c r="T907" s="3"/>
      <c r="U907" s="8"/>
      <c r="V907" s="3"/>
      <c r="W907" s="9"/>
      <c r="X907" s="3"/>
      <c r="Y907" s="3"/>
      <c r="Z907" s="6"/>
      <c r="AA907" s="3"/>
      <c r="AB907" s="3"/>
      <c r="AC907" s="3"/>
      <c r="AD907" s="3"/>
    </row>
    <row r="908" spans="20:30" hidden="1" x14ac:dyDescent="0.25">
      <c r="T908" s="3"/>
      <c r="U908" s="8"/>
      <c r="V908" s="3"/>
      <c r="W908" s="9"/>
      <c r="X908" s="3"/>
      <c r="Y908" s="3"/>
      <c r="Z908" s="6"/>
      <c r="AA908" s="3"/>
      <c r="AB908" s="3"/>
      <c r="AC908" s="3"/>
      <c r="AD908" s="3"/>
    </row>
    <row r="909" spans="20:30" hidden="1" x14ac:dyDescent="0.25">
      <c r="T909" s="3"/>
      <c r="U909" s="8"/>
      <c r="V909" s="3"/>
      <c r="W909" s="9"/>
      <c r="X909" s="3"/>
      <c r="Y909" s="3"/>
      <c r="Z909" s="6"/>
      <c r="AA909" s="3"/>
      <c r="AB909" s="3"/>
      <c r="AC909" s="3"/>
      <c r="AD909" s="3"/>
    </row>
    <row r="910" spans="20:30" hidden="1" x14ac:dyDescent="0.25">
      <c r="T910" s="3"/>
      <c r="U910" s="8"/>
      <c r="V910" s="3"/>
      <c r="W910" s="9"/>
      <c r="X910" s="3"/>
      <c r="Y910" s="3"/>
      <c r="Z910" s="6"/>
      <c r="AA910" s="3"/>
      <c r="AB910" s="3"/>
      <c r="AC910" s="3"/>
      <c r="AD910" s="3"/>
    </row>
    <row r="911" spans="20:30" hidden="1" x14ac:dyDescent="0.25">
      <c r="T911" s="3"/>
      <c r="U911" s="8"/>
      <c r="V911" s="3"/>
      <c r="W911" s="9"/>
      <c r="X911" s="3"/>
      <c r="Y911" s="3"/>
      <c r="Z911" s="6"/>
      <c r="AA911" s="3"/>
      <c r="AB911" s="3"/>
      <c r="AC911" s="3"/>
      <c r="AD911" s="3"/>
    </row>
    <row r="912" spans="20:30" hidden="1" x14ac:dyDescent="0.25">
      <c r="T912" s="3"/>
      <c r="U912" s="8"/>
      <c r="V912" s="3"/>
      <c r="W912" s="9"/>
      <c r="X912" s="3"/>
      <c r="Y912" s="3"/>
      <c r="Z912" s="6"/>
      <c r="AA912" s="3"/>
      <c r="AB912" s="3"/>
      <c r="AC912" s="3"/>
      <c r="AD912" s="3"/>
    </row>
    <row r="913" spans="20:30" hidden="1" x14ac:dyDescent="0.25">
      <c r="T913" s="3"/>
      <c r="U913" s="8"/>
      <c r="V913" s="3"/>
      <c r="W913" s="9"/>
      <c r="X913" s="3"/>
      <c r="Y913" s="3"/>
      <c r="Z913" s="6"/>
      <c r="AA913" s="3"/>
      <c r="AB913" s="3"/>
      <c r="AC913" s="3"/>
      <c r="AD913" s="3"/>
    </row>
    <row r="914" spans="20:30" hidden="1" x14ac:dyDescent="0.25">
      <c r="T914" s="3"/>
      <c r="U914" s="8"/>
      <c r="V914" s="3"/>
      <c r="W914" s="9"/>
      <c r="X914" s="3"/>
      <c r="Y914" s="3"/>
      <c r="Z914" s="6"/>
      <c r="AA914" s="3"/>
      <c r="AB914" s="3"/>
      <c r="AC914" s="3"/>
      <c r="AD914" s="3"/>
    </row>
    <row r="915" spans="20:30" hidden="1" x14ac:dyDescent="0.25">
      <c r="T915" s="3"/>
      <c r="U915" s="8"/>
      <c r="V915" s="3"/>
      <c r="W915" s="9"/>
      <c r="X915" s="3"/>
      <c r="Y915" s="3"/>
      <c r="Z915" s="6"/>
      <c r="AA915" s="3"/>
      <c r="AB915" s="3"/>
      <c r="AC915" s="3"/>
      <c r="AD915" s="3"/>
    </row>
    <row r="916" spans="20:30" hidden="1" x14ac:dyDescent="0.25">
      <c r="T916" s="3"/>
      <c r="U916" s="8"/>
      <c r="V916" s="3"/>
      <c r="W916" s="9"/>
      <c r="X916" s="3"/>
      <c r="Y916" s="3"/>
      <c r="Z916" s="6"/>
      <c r="AA916" s="3"/>
      <c r="AB916" s="3"/>
      <c r="AC916" s="3"/>
      <c r="AD916" s="3"/>
    </row>
    <row r="917" spans="20:30" hidden="1" x14ac:dyDescent="0.25">
      <c r="T917" s="3"/>
      <c r="U917" s="8"/>
      <c r="V917" s="3"/>
      <c r="W917" s="9"/>
      <c r="X917" s="3"/>
      <c r="Y917" s="3"/>
      <c r="Z917" s="6"/>
      <c r="AA917" s="3"/>
      <c r="AB917" s="3"/>
      <c r="AC917" s="3"/>
      <c r="AD917" s="3"/>
    </row>
    <row r="918" spans="20:30" hidden="1" x14ac:dyDescent="0.25">
      <c r="T918" s="3"/>
      <c r="U918" s="8"/>
      <c r="V918" s="3"/>
      <c r="W918" s="9"/>
      <c r="X918" s="3"/>
      <c r="Y918" s="3"/>
      <c r="Z918" s="6"/>
      <c r="AA918" s="3"/>
      <c r="AB918" s="3"/>
      <c r="AC918" s="3"/>
      <c r="AD918" s="3"/>
    </row>
    <row r="919" spans="20:30" hidden="1" x14ac:dyDescent="0.25">
      <c r="T919" s="3"/>
      <c r="U919" s="8"/>
      <c r="V919" s="3"/>
      <c r="W919" s="9"/>
      <c r="X919" s="3"/>
      <c r="Y919" s="3"/>
      <c r="Z919" s="6"/>
      <c r="AA919" s="3"/>
      <c r="AB919" s="3"/>
      <c r="AC919" s="3"/>
      <c r="AD919" s="3"/>
    </row>
    <row r="920" spans="20:30" hidden="1" x14ac:dyDescent="0.25">
      <c r="T920" s="3"/>
      <c r="U920" s="8"/>
      <c r="V920" s="3"/>
      <c r="W920" s="9"/>
      <c r="X920" s="3"/>
      <c r="Y920" s="3"/>
      <c r="Z920" s="6"/>
      <c r="AA920" s="3"/>
      <c r="AB920" s="3"/>
      <c r="AC920" s="3"/>
      <c r="AD920" s="3"/>
    </row>
    <row r="921" spans="20:30" hidden="1" x14ac:dyDescent="0.25">
      <c r="T921" s="3"/>
      <c r="U921" s="8"/>
      <c r="V921" s="3"/>
      <c r="W921" s="9"/>
      <c r="X921" s="3"/>
      <c r="Y921" s="3"/>
      <c r="Z921" s="6"/>
      <c r="AA921" s="3"/>
      <c r="AB921" s="3"/>
      <c r="AC921" s="3"/>
      <c r="AD921" s="3"/>
    </row>
    <row r="922" spans="20:30" hidden="1" x14ac:dyDescent="0.25">
      <c r="T922" s="3"/>
      <c r="U922" s="8"/>
      <c r="V922" s="3"/>
      <c r="W922" s="9"/>
      <c r="X922" s="3"/>
      <c r="Y922" s="3"/>
      <c r="Z922" s="6"/>
      <c r="AA922" s="3"/>
      <c r="AB922" s="3"/>
      <c r="AC922" s="3"/>
      <c r="AD922" s="3"/>
    </row>
    <row r="923" spans="20:30" hidden="1" x14ac:dyDescent="0.25">
      <c r="T923" s="3"/>
      <c r="U923" s="8"/>
      <c r="V923" s="3"/>
      <c r="W923" s="9"/>
      <c r="X923" s="3"/>
      <c r="Y923" s="3"/>
      <c r="Z923" s="6"/>
      <c r="AA923" s="3"/>
      <c r="AB923" s="3"/>
      <c r="AC923" s="3"/>
      <c r="AD923" s="3"/>
    </row>
    <row r="924" spans="20:30" hidden="1" x14ac:dyDescent="0.25">
      <c r="T924" s="3"/>
      <c r="U924" s="8"/>
      <c r="V924" s="3"/>
      <c r="W924" s="9"/>
      <c r="X924" s="3"/>
      <c r="Y924" s="3"/>
      <c r="Z924" s="6"/>
      <c r="AA924" s="3"/>
      <c r="AB924" s="3"/>
      <c r="AC924" s="3"/>
      <c r="AD924" s="3"/>
    </row>
    <row r="925" spans="20:30" hidden="1" x14ac:dyDescent="0.25">
      <c r="T925" s="3"/>
      <c r="U925" s="8"/>
      <c r="V925" s="3"/>
      <c r="W925" s="9"/>
      <c r="X925" s="3"/>
      <c r="Y925" s="3"/>
      <c r="Z925" s="6"/>
      <c r="AA925" s="3"/>
      <c r="AB925" s="3"/>
      <c r="AC925" s="3"/>
      <c r="AD925" s="3"/>
    </row>
    <row r="926" spans="20:30" hidden="1" x14ac:dyDescent="0.25">
      <c r="T926" s="3"/>
      <c r="U926" s="8"/>
      <c r="V926" s="3"/>
      <c r="W926" s="9"/>
      <c r="X926" s="3"/>
      <c r="Y926" s="3"/>
      <c r="Z926" s="6"/>
      <c r="AA926" s="3"/>
      <c r="AB926" s="3"/>
      <c r="AC926" s="3"/>
      <c r="AD926" s="3"/>
    </row>
    <row r="927" spans="20:30" hidden="1" x14ac:dyDescent="0.25">
      <c r="T927" s="3"/>
      <c r="U927" s="8"/>
      <c r="V927" s="3"/>
      <c r="W927" s="9"/>
      <c r="X927" s="3"/>
      <c r="Y927" s="3"/>
      <c r="Z927" s="6"/>
      <c r="AA927" s="3"/>
      <c r="AB927" s="3"/>
      <c r="AC927" s="3"/>
      <c r="AD927" s="3"/>
    </row>
    <row r="928" spans="20:30" hidden="1" x14ac:dyDescent="0.25">
      <c r="T928" s="3"/>
      <c r="U928" s="8"/>
      <c r="V928" s="3"/>
      <c r="W928" s="9"/>
      <c r="X928" s="3"/>
      <c r="Y928" s="3"/>
      <c r="Z928" s="6"/>
      <c r="AA928" s="3"/>
      <c r="AB928" s="3"/>
      <c r="AC928" s="3"/>
      <c r="AD928" s="3"/>
    </row>
    <row r="929" spans="20:30" hidden="1" x14ac:dyDescent="0.25">
      <c r="T929" s="3"/>
      <c r="U929" s="8"/>
      <c r="V929" s="3"/>
      <c r="W929" s="9"/>
      <c r="X929" s="3"/>
      <c r="Y929" s="3"/>
      <c r="Z929" s="6"/>
      <c r="AA929" s="3"/>
      <c r="AB929" s="3"/>
      <c r="AC929" s="3"/>
      <c r="AD929" s="3"/>
    </row>
    <row r="930" spans="20:30" hidden="1" x14ac:dyDescent="0.25">
      <c r="T930" s="3"/>
      <c r="U930" s="8"/>
      <c r="V930" s="3"/>
      <c r="W930" s="9"/>
      <c r="X930" s="3"/>
      <c r="Y930" s="3"/>
      <c r="Z930" s="6"/>
      <c r="AA930" s="3"/>
      <c r="AB930" s="3"/>
      <c r="AC930" s="3"/>
      <c r="AD930" s="3"/>
    </row>
    <row r="931" spans="20:30" hidden="1" x14ac:dyDescent="0.25">
      <c r="T931" s="3"/>
      <c r="U931" s="8"/>
      <c r="V931" s="3"/>
      <c r="W931" s="9"/>
      <c r="X931" s="3"/>
      <c r="Y931" s="3"/>
      <c r="Z931" s="6"/>
      <c r="AA931" s="3"/>
      <c r="AB931" s="3"/>
      <c r="AC931" s="3"/>
      <c r="AD931" s="3"/>
    </row>
    <row r="932" spans="20:30" hidden="1" x14ac:dyDescent="0.25">
      <c r="T932" s="3"/>
      <c r="U932" s="8"/>
      <c r="V932" s="3"/>
      <c r="W932" s="9"/>
      <c r="X932" s="3"/>
      <c r="Y932" s="3"/>
      <c r="Z932" s="6"/>
      <c r="AA932" s="3"/>
      <c r="AB932" s="3"/>
      <c r="AC932" s="3"/>
      <c r="AD932" s="3"/>
    </row>
    <row r="933" spans="20:30" hidden="1" x14ac:dyDescent="0.25">
      <c r="T933" s="3"/>
      <c r="U933" s="8"/>
      <c r="V933" s="3"/>
      <c r="W933" s="9"/>
      <c r="X933" s="3"/>
      <c r="Y933" s="3"/>
      <c r="Z933" s="6"/>
      <c r="AA933" s="3"/>
      <c r="AB933" s="3"/>
      <c r="AC933" s="3"/>
      <c r="AD933" s="3"/>
    </row>
    <row r="934" spans="20:30" hidden="1" x14ac:dyDescent="0.25">
      <c r="T934" s="3"/>
      <c r="U934" s="8"/>
      <c r="V934" s="3"/>
      <c r="W934" s="9"/>
      <c r="X934" s="3"/>
      <c r="Y934" s="3"/>
      <c r="Z934" s="6"/>
      <c r="AA934" s="3"/>
      <c r="AB934" s="3"/>
      <c r="AC934" s="3"/>
      <c r="AD934" s="3"/>
    </row>
    <row r="935" spans="20:30" hidden="1" x14ac:dyDescent="0.25">
      <c r="T935" s="3"/>
      <c r="U935" s="8"/>
      <c r="V935" s="3"/>
      <c r="W935" s="9"/>
      <c r="X935" s="3"/>
      <c r="Y935" s="3"/>
      <c r="Z935" s="6"/>
      <c r="AA935" s="3"/>
      <c r="AB935" s="3"/>
      <c r="AC935" s="3"/>
      <c r="AD935" s="3"/>
    </row>
    <row r="936" spans="20:30" hidden="1" x14ac:dyDescent="0.25">
      <c r="T936" s="3"/>
      <c r="U936" s="8"/>
      <c r="V936" s="3"/>
      <c r="W936" s="9"/>
      <c r="X936" s="3"/>
      <c r="Y936" s="3"/>
      <c r="Z936" s="6"/>
      <c r="AA936" s="3"/>
      <c r="AB936" s="3"/>
      <c r="AC936" s="3"/>
      <c r="AD936" s="3"/>
    </row>
    <row r="937" spans="20:30" hidden="1" x14ac:dyDescent="0.25">
      <c r="T937" s="3"/>
      <c r="U937" s="8"/>
      <c r="V937" s="3"/>
      <c r="W937" s="9"/>
      <c r="X937" s="3"/>
      <c r="Y937" s="3"/>
      <c r="Z937" s="6"/>
      <c r="AA937" s="3"/>
      <c r="AB937" s="3"/>
      <c r="AC937" s="3"/>
      <c r="AD937" s="3"/>
    </row>
    <row r="938" spans="20:30" hidden="1" x14ac:dyDescent="0.25">
      <c r="T938" s="3"/>
      <c r="U938" s="8"/>
      <c r="V938" s="3"/>
      <c r="W938" s="9"/>
      <c r="X938" s="3"/>
      <c r="Y938" s="3"/>
      <c r="Z938" s="6"/>
      <c r="AA938" s="3"/>
      <c r="AB938" s="3"/>
      <c r="AC938" s="3"/>
      <c r="AD938" s="3"/>
    </row>
    <row r="939" spans="20:30" hidden="1" x14ac:dyDescent="0.25">
      <c r="T939" s="3"/>
      <c r="U939" s="8"/>
      <c r="V939" s="3"/>
      <c r="W939" s="9"/>
      <c r="X939" s="3"/>
      <c r="Y939" s="3"/>
      <c r="Z939" s="6"/>
      <c r="AA939" s="3"/>
      <c r="AB939" s="3"/>
      <c r="AC939" s="3"/>
      <c r="AD939" s="3"/>
    </row>
    <row r="940" spans="20:30" hidden="1" x14ac:dyDescent="0.25">
      <c r="T940" s="3"/>
      <c r="U940" s="8"/>
      <c r="V940" s="3"/>
      <c r="W940" s="9"/>
      <c r="X940" s="3"/>
      <c r="Y940" s="3"/>
      <c r="Z940" s="6"/>
      <c r="AA940" s="3"/>
      <c r="AB940" s="3"/>
      <c r="AC940" s="3"/>
      <c r="AD940" s="3"/>
    </row>
    <row r="941" spans="20:30" hidden="1" x14ac:dyDescent="0.25">
      <c r="T941" s="3"/>
      <c r="U941" s="8"/>
      <c r="V941" s="3"/>
      <c r="W941" s="9"/>
      <c r="X941" s="3"/>
      <c r="Y941" s="3"/>
      <c r="Z941" s="6"/>
      <c r="AA941" s="3"/>
      <c r="AB941" s="3"/>
      <c r="AC941" s="3"/>
      <c r="AD941" s="3"/>
    </row>
    <row r="942" spans="20:30" hidden="1" x14ac:dyDescent="0.25">
      <c r="T942" s="3"/>
      <c r="U942" s="8"/>
      <c r="V942" s="3"/>
      <c r="W942" s="9"/>
      <c r="X942" s="3"/>
      <c r="Y942" s="3"/>
      <c r="Z942" s="6"/>
      <c r="AA942" s="3"/>
      <c r="AB942" s="3"/>
      <c r="AC942" s="3"/>
      <c r="AD942" s="3"/>
    </row>
    <row r="943" spans="20:30" hidden="1" x14ac:dyDescent="0.25">
      <c r="T943" s="3"/>
      <c r="U943" s="8"/>
      <c r="V943" s="3"/>
      <c r="W943" s="9"/>
      <c r="X943" s="3"/>
      <c r="Y943" s="3"/>
      <c r="Z943" s="6"/>
      <c r="AA943" s="3"/>
      <c r="AB943" s="3"/>
      <c r="AC943" s="3"/>
      <c r="AD943" s="3"/>
    </row>
    <row r="944" spans="20:30" hidden="1" x14ac:dyDescent="0.25">
      <c r="T944" s="3"/>
      <c r="U944" s="8"/>
      <c r="V944" s="3"/>
      <c r="W944" s="9"/>
      <c r="X944" s="3"/>
      <c r="Y944" s="3"/>
      <c r="Z944" s="6"/>
      <c r="AA944" s="3"/>
      <c r="AB944" s="3"/>
      <c r="AC944" s="3"/>
      <c r="AD944" s="3"/>
    </row>
    <row r="945" spans="20:30" hidden="1" x14ac:dyDescent="0.25">
      <c r="T945" s="3"/>
      <c r="U945" s="8"/>
      <c r="V945" s="3"/>
      <c r="W945" s="9"/>
      <c r="X945" s="3"/>
      <c r="Y945" s="3"/>
      <c r="Z945" s="6"/>
      <c r="AA945" s="3"/>
      <c r="AB945" s="3"/>
      <c r="AC945" s="3"/>
      <c r="AD945" s="3"/>
    </row>
    <row r="946" spans="20:30" hidden="1" x14ac:dyDescent="0.25">
      <c r="T946" s="3"/>
      <c r="U946" s="8"/>
      <c r="V946" s="3"/>
      <c r="W946" s="9"/>
      <c r="X946" s="3"/>
      <c r="Y946" s="3"/>
      <c r="Z946" s="6"/>
      <c r="AA946" s="3"/>
      <c r="AB946" s="3"/>
      <c r="AC946" s="3"/>
      <c r="AD946" s="3"/>
    </row>
    <row r="947" spans="20:30" hidden="1" x14ac:dyDescent="0.25">
      <c r="T947" s="3"/>
      <c r="U947" s="8"/>
      <c r="V947" s="3"/>
      <c r="W947" s="9"/>
      <c r="X947" s="3"/>
      <c r="Y947" s="3"/>
      <c r="Z947" s="6"/>
      <c r="AA947" s="3"/>
      <c r="AB947" s="3"/>
      <c r="AC947" s="3"/>
      <c r="AD947" s="3"/>
    </row>
    <row r="948" spans="20:30" hidden="1" x14ac:dyDescent="0.25">
      <c r="T948" s="3"/>
      <c r="U948" s="8"/>
      <c r="V948" s="3"/>
      <c r="W948" s="9"/>
      <c r="X948" s="3"/>
      <c r="Y948" s="3"/>
      <c r="Z948" s="6"/>
      <c r="AA948" s="3"/>
      <c r="AB948" s="3"/>
      <c r="AC948" s="3"/>
      <c r="AD948" s="3"/>
    </row>
    <row r="949" spans="20:30" hidden="1" x14ac:dyDescent="0.25">
      <c r="T949" s="3"/>
      <c r="U949" s="8"/>
      <c r="V949" s="3"/>
      <c r="W949" s="9"/>
      <c r="X949" s="3"/>
      <c r="Y949" s="3"/>
      <c r="Z949" s="6"/>
      <c r="AA949" s="3"/>
      <c r="AB949" s="3"/>
      <c r="AC949" s="3"/>
      <c r="AD949" s="3"/>
    </row>
    <row r="950" spans="20:30" hidden="1" x14ac:dyDescent="0.25">
      <c r="T950" s="3"/>
      <c r="U950" s="8"/>
      <c r="V950" s="3"/>
      <c r="W950" s="9"/>
      <c r="X950" s="3"/>
      <c r="Y950" s="3"/>
      <c r="Z950" s="6"/>
      <c r="AA950" s="3"/>
      <c r="AB950" s="3"/>
      <c r="AC950" s="3"/>
      <c r="AD950" s="3"/>
    </row>
    <row r="951" spans="20:30" hidden="1" x14ac:dyDescent="0.25">
      <c r="T951" s="3"/>
      <c r="U951" s="8"/>
      <c r="V951" s="3"/>
      <c r="W951" s="9"/>
      <c r="X951" s="3"/>
      <c r="Y951" s="3"/>
      <c r="Z951" s="6"/>
      <c r="AA951" s="3"/>
      <c r="AB951" s="3"/>
      <c r="AC951" s="3"/>
      <c r="AD951" s="3"/>
    </row>
    <row r="952" spans="20:30" hidden="1" x14ac:dyDescent="0.25">
      <c r="T952" s="3"/>
      <c r="U952" s="8"/>
      <c r="V952" s="3"/>
      <c r="W952" s="9"/>
      <c r="X952" s="3"/>
      <c r="Y952" s="3"/>
      <c r="Z952" s="6"/>
      <c r="AA952" s="3"/>
      <c r="AB952" s="3"/>
      <c r="AC952" s="3"/>
      <c r="AD952" s="3"/>
    </row>
    <row r="953" spans="20:30" hidden="1" x14ac:dyDescent="0.25">
      <c r="T953" s="3"/>
      <c r="U953" s="8"/>
      <c r="V953" s="3"/>
      <c r="W953" s="9"/>
      <c r="X953" s="3"/>
      <c r="Y953" s="3"/>
      <c r="Z953" s="6"/>
      <c r="AA953" s="3"/>
      <c r="AB953" s="3"/>
      <c r="AC953" s="3"/>
      <c r="AD953" s="3"/>
    </row>
    <row r="954" spans="20:30" hidden="1" x14ac:dyDescent="0.25">
      <c r="T954" s="3"/>
      <c r="U954" s="8"/>
      <c r="V954" s="3"/>
      <c r="W954" s="9"/>
      <c r="X954" s="3"/>
      <c r="Y954" s="3"/>
      <c r="Z954" s="6"/>
      <c r="AA954" s="3"/>
      <c r="AB954" s="3"/>
      <c r="AC954" s="3"/>
      <c r="AD954" s="3"/>
    </row>
    <row r="955" spans="20:30" hidden="1" x14ac:dyDescent="0.25">
      <c r="T955" s="3"/>
      <c r="U955" s="8"/>
      <c r="V955" s="3"/>
      <c r="W955" s="9"/>
      <c r="X955" s="3"/>
      <c r="Y955" s="3"/>
      <c r="Z955" s="6"/>
      <c r="AA955" s="3"/>
      <c r="AB955" s="3"/>
      <c r="AC955" s="3"/>
      <c r="AD955" s="3"/>
    </row>
    <row r="956" spans="20:30" hidden="1" x14ac:dyDescent="0.25">
      <c r="T956" s="3"/>
      <c r="U956" s="8"/>
      <c r="V956" s="3"/>
      <c r="W956" s="9"/>
      <c r="X956" s="3"/>
      <c r="Y956" s="3"/>
      <c r="Z956" s="6"/>
      <c r="AA956" s="3"/>
      <c r="AB956" s="3"/>
      <c r="AC956" s="3"/>
      <c r="AD956" s="3"/>
    </row>
    <row r="957" spans="20:30" hidden="1" x14ac:dyDescent="0.25">
      <c r="T957" s="3"/>
      <c r="U957" s="8"/>
      <c r="V957" s="3"/>
      <c r="W957" s="9"/>
      <c r="X957" s="3"/>
      <c r="Y957" s="3"/>
      <c r="Z957" s="6"/>
      <c r="AA957" s="3"/>
      <c r="AB957" s="3"/>
      <c r="AC957" s="3"/>
      <c r="AD957" s="3"/>
    </row>
    <row r="958" spans="20:30" hidden="1" x14ac:dyDescent="0.25">
      <c r="T958" s="3"/>
      <c r="U958" s="8"/>
      <c r="V958" s="3"/>
      <c r="W958" s="9"/>
      <c r="X958" s="3"/>
      <c r="Y958" s="3"/>
      <c r="Z958" s="6"/>
      <c r="AA958" s="3"/>
      <c r="AB958" s="3"/>
      <c r="AC958" s="3"/>
      <c r="AD958" s="3"/>
    </row>
    <row r="959" spans="20:30" hidden="1" x14ac:dyDescent="0.25">
      <c r="T959" s="3"/>
      <c r="U959" s="8"/>
      <c r="V959" s="3"/>
      <c r="W959" s="9"/>
      <c r="X959" s="3"/>
      <c r="Y959" s="3"/>
      <c r="Z959" s="6"/>
      <c r="AA959" s="3"/>
      <c r="AB959" s="3"/>
      <c r="AC959" s="3"/>
      <c r="AD959" s="3"/>
    </row>
    <row r="960" spans="20:30" hidden="1" x14ac:dyDescent="0.25">
      <c r="T960" s="3"/>
      <c r="U960" s="8"/>
      <c r="V960" s="3"/>
      <c r="W960" s="9"/>
      <c r="X960" s="3"/>
      <c r="Y960" s="3"/>
      <c r="Z960" s="6"/>
      <c r="AA960" s="3"/>
      <c r="AB960" s="3"/>
      <c r="AC960" s="3"/>
      <c r="AD960" s="3"/>
    </row>
    <row r="961" spans="20:30" hidden="1" x14ac:dyDescent="0.25">
      <c r="T961" s="3"/>
      <c r="U961" s="8"/>
      <c r="V961" s="3"/>
      <c r="W961" s="9"/>
      <c r="X961" s="3"/>
      <c r="Y961" s="3"/>
      <c r="Z961" s="6"/>
      <c r="AA961" s="3"/>
      <c r="AB961" s="3"/>
      <c r="AC961" s="3"/>
      <c r="AD961" s="3"/>
    </row>
    <row r="962" spans="20:30" hidden="1" x14ac:dyDescent="0.25">
      <c r="T962" s="3"/>
      <c r="U962" s="8"/>
      <c r="V962" s="3"/>
      <c r="W962" s="9"/>
      <c r="X962" s="3"/>
      <c r="Y962" s="3"/>
      <c r="Z962" s="6"/>
      <c r="AA962" s="3"/>
      <c r="AB962" s="3"/>
      <c r="AC962" s="3"/>
      <c r="AD962" s="3"/>
    </row>
    <row r="963" spans="20:30" hidden="1" x14ac:dyDescent="0.25">
      <c r="T963" s="3"/>
      <c r="U963" s="8"/>
      <c r="V963" s="3"/>
      <c r="W963" s="9"/>
      <c r="X963" s="3"/>
      <c r="Y963" s="3"/>
      <c r="Z963" s="6"/>
      <c r="AA963" s="3"/>
      <c r="AB963" s="3"/>
      <c r="AC963" s="3"/>
      <c r="AD963" s="3"/>
    </row>
    <row r="964" spans="20:30" hidden="1" x14ac:dyDescent="0.25">
      <c r="T964" s="3"/>
      <c r="U964" s="8"/>
      <c r="V964" s="3"/>
      <c r="W964" s="9"/>
      <c r="X964" s="3"/>
      <c r="Y964" s="3"/>
      <c r="Z964" s="6"/>
      <c r="AA964" s="3"/>
      <c r="AB964" s="3"/>
      <c r="AC964" s="3"/>
      <c r="AD964" s="3"/>
    </row>
    <row r="965" spans="20:30" hidden="1" x14ac:dyDescent="0.25">
      <c r="T965" s="3"/>
      <c r="U965" s="8"/>
      <c r="V965" s="3"/>
      <c r="W965" s="9"/>
      <c r="X965" s="3"/>
      <c r="Y965" s="3"/>
      <c r="Z965" s="6"/>
      <c r="AA965" s="3"/>
      <c r="AB965" s="3"/>
      <c r="AC965" s="3"/>
      <c r="AD965" s="3"/>
    </row>
    <row r="966" spans="20:30" hidden="1" x14ac:dyDescent="0.25">
      <c r="T966" s="3"/>
      <c r="U966" s="8"/>
      <c r="V966" s="3"/>
      <c r="W966" s="9"/>
      <c r="X966" s="3"/>
      <c r="Y966" s="3"/>
      <c r="Z966" s="6"/>
      <c r="AA966" s="3"/>
      <c r="AB966" s="3"/>
      <c r="AC966" s="3"/>
      <c r="AD966" s="3"/>
    </row>
    <row r="967" spans="20:30" hidden="1" x14ac:dyDescent="0.25">
      <c r="T967" s="3"/>
      <c r="U967" s="8"/>
      <c r="V967" s="3"/>
      <c r="W967" s="9"/>
      <c r="X967" s="3"/>
      <c r="Y967" s="3"/>
      <c r="Z967" s="6"/>
      <c r="AA967" s="3"/>
      <c r="AB967" s="3"/>
      <c r="AC967" s="3"/>
      <c r="AD967" s="3"/>
    </row>
    <row r="968" spans="20:30" hidden="1" x14ac:dyDescent="0.25">
      <c r="T968" s="3"/>
      <c r="U968" s="8"/>
      <c r="V968" s="3"/>
      <c r="W968" s="9"/>
      <c r="X968" s="3"/>
      <c r="Y968" s="3"/>
      <c r="Z968" s="6"/>
      <c r="AA968" s="3"/>
      <c r="AB968" s="3"/>
      <c r="AC968" s="3"/>
      <c r="AD968" s="3"/>
    </row>
    <row r="969" spans="20:30" hidden="1" x14ac:dyDescent="0.25">
      <c r="T969" s="3"/>
      <c r="U969" s="8"/>
      <c r="V969" s="3"/>
      <c r="W969" s="9"/>
      <c r="X969" s="3"/>
      <c r="Y969" s="3"/>
      <c r="Z969" s="6"/>
      <c r="AA969" s="3"/>
      <c r="AB969" s="3"/>
      <c r="AC969" s="3"/>
      <c r="AD969" s="3"/>
    </row>
    <row r="970" spans="20:30" hidden="1" x14ac:dyDescent="0.25">
      <c r="T970" s="3"/>
      <c r="U970" s="8"/>
      <c r="V970" s="3"/>
      <c r="W970" s="9"/>
      <c r="X970" s="3"/>
      <c r="Y970" s="3"/>
      <c r="Z970" s="6"/>
      <c r="AA970" s="3"/>
      <c r="AB970" s="3"/>
      <c r="AC970" s="3"/>
      <c r="AD970" s="3"/>
    </row>
    <row r="971" spans="20:30" hidden="1" x14ac:dyDescent="0.25">
      <c r="T971" s="3"/>
      <c r="U971" s="8"/>
      <c r="V971" s="3"/>
      <c r="W971" s="9"/>
      <c r="X971" s="3"/>
      <c r="Y971" s="3"/>
      <c r="Z971" s="6"/>
      <c r="AA971" s="3"/>
      <c r="AB971" s="3"/>
      <c r="AC971" s="3"/>
      <c r="AD971" s="3"/>
    </row>
    <row r="972" spans="20:30" hidden="1" x14ac:dyDescent="0.25">
      <c r="T972" s="3"/>
      <c r="U972" s="8"/>
      <c r="V972" s="3"/>
      <c r="W972" s="9"/>
      <c r="X972" s="3"/>
      <c r="Y972" s="3"/>
      <c r="Z972" s="6"/>
      <c r="AA972" s="3"/>
      <c r="AB972" s="3"/>
      <c r="AC972" s="3"/>
      <c r="AD972" s="3"/>
    </row>
    <row r="973" spans="20:30" hidden="1" x14ac:dyDescent="0.25">
      <c r="T973" s="3"/>
      <c r="U973" s="8"/>
      <c r="V973" s="3"/>
      <c r="W973" s="9"/>
      <c r="X973" s="3"/>
      <c r="Y973" s="3"/>
      <c r="Z973" s="6"/>
      <c r="AA973" s="3"/>
      <c r="AB973" s="3"/>
      <c r="AC973" s="3"/>
      <c r="AD973" s="3"/>
    </row>
    <row r="974" spans="20:30" hidden="1" x14ac:dyDescent="0.25">
      <c r="T974" s="3"/>
      <c r="U974" s="8"/>
      <c r="V974" s="3"/>
      <c r="W974" s="9"/>
      <c r="X974" s="3"/>
      <c r="Y974" s="3"/>
      <c r="Z974" s="6"/>
      <c r="AA974" s="3"/>
      <c r="AB974" s="3"/>
      <c r="AC974" s="3"/>
      <c r="AD974" s="3"/>
    </row>
    <row r="975" spans="20:30" hidden="1" x14ac:dyDescent="0.25">
      <c r="T975" s="3"/>
      <c r="U975" s="8"/>
      <c r="V975" s="3"/>
      <c r="W975" s="9"/>
      <c r="X975" s="3"/>
      <c r="Y975" s="3"/>
      <c r="Z975" s="6"/>
      <c r="AA975" s="3"/>
      <c r="AB975" s="3"/>
      <c r="AC975" s="3"/>
      <c r="AD975" s="3"/>
    </row>
    <row r="976" spans="20:30" hidden="1" x14ac:dyDescent="0.25">
      <c r="T976" s="3"/>
      <c r="U976" s="8"/>
      <c r="V976" s="3"/>
      <c r="W976" s="9"/>
      <c r="X976" s="3"/>
      <c r="Y976" s="3"/>
      <c r="Z976" s="6"/>
      <c r="AA976" s="3"/>
      <c r="AB976" s="3"/>
      <c r="AC976" s="3"/>
      <c r="AD976" s="3"/>
    </row>
    <row r="977" spans="20:30" hidden="1" x14ac:dyDescent="0.25">
      <c r="T977" s="3"/>
      <c r="U977" s="8"/>
      <c r="V977" s="3"/>
      <c r="W977" s="9"/>
      <c r="X977" s="3"/>
      <c r="Y977" s="3"/>
      <c r="Z977" s="6"/>
      <c r="AA977" s="3"/>
      <c r="AB977" s="3"/>
      <c r="AC977" s="3"/>
      <c r="AD977" s="3"/>
    </row>
    <row r="978" spans="20:30" hidden="1" x14ac:dyDescent="0.25">
      <c r="T978" s="3"/>
      <c r="U978" s="8"/>
      <c r="V978" s="3"/>
      <c r="W978" s="9"/>
      <c r="X978" s="3"/>
      <c r="Y978" s="3"/>
      <c r="Z978" s="6"/>
      <c r="AA978" s="3"/>
      <c r="AB978" s="3"/>
      <c r="AC978" s="3"/>
      <c r="AD978" s="3"/>
    </row>
    <row r="979" spans="20:30" hidden="1" x14ac:dyDescent="0.25">
      <c r="T979" s="3"/>
      <c r="U979" s="8"/>
      <c r="V979" s="3"/>
      <c r="W979" s="9"/>
      <c r="X979" s="3"/>
      <c r="Y979" s="3"/>
      <c r="Z979" s="6"/>
      <c r="AA979" s="3"/>
      <c r="AB979" s="3"/>
      <c r="AC979" s="3"/>
      <c r="AD979" s="3"/>
    </row>
    <row r="980" spans="20:30" hidden="1" x14ac:dyDescent="0.25">
      <c r="T980" s="3"/>
      <c r="U980" s="8"/>
      <c r="V980" s="3"/>
      <c r="W980" s="9"/>
      <c r="X980" s="3"/>
      <c r="Y980" s="3"/>
      <c r="Z980" s="6"/>
      <c r="AA980" s="3"/>
      <c r="AB980" s="3"/>
      <c r="AC980" s="3"/>
      <c r="AD980" s="3"/>
    </row>
    <row r="981" spans="20:30" hidden="1" x14ac:dyDescent="0.25">
      <c r="T981" s="3"/>
      <c r="U981" s="8"/>
      <c r="V981" s="3"/>
      <c r="W981" s="9"/>
      <c r="X981" s="3"/>
      <c r="Y981" s="3"/>
      <c r="Z981" s="6"/>
      <c r="AA981" s="3"/>
      <c r="AB981" s="3"/>
      <c r="AC981" s="3"/>
      <c r="AD981" s="3"/>
    </row>
    <row r="982" spans="20:30" hidden="1" x14ac:dyDescent="0.25">
      <c r="T982" s="3"/>
      <c r="U982" s="8"/>
      <c r="V982" s="3"/>
      <c r="W982" s="9"/>
      <c r="X982" s="3"/>
      <c r="Y982" s="3"/>
      <c r="Z982" s="6"/>
      <c r="AA982" s="3"/>
      <c r="AB982" s="3"/>
      <c r="AC982" s="3"/>
      <c r="AD982" s="3"/>
    </row>
    <row r="983" spans="20:30" hidden="1" x14ac:dyDescent="0.25">
      <c r="T983" s="3"/>
      <c r="U983" s="8"/>
      <c r="V983" s="3"/>
      <c r="W983" s="9"/>
      <c r="X983" s="3"/>
      <c r="Y983" s="3"/>
      <c r="Z983" s="6"/>
      <c r="AA983" s="3"/>
      <c r="AB983" s="3"/>
      <c r="AC983" s="3"/>
      <c r="AD983" s="3"/>
    </row>
    <row r="984" spans="20:30" hidden="1" x14ac:dyDescent="0.25">
      <c r="T984" s="3"/>
      <c r="U984" s="8"/>
      <c r="V984" s="3"/>
      <c r="W984" s="9"/>
      <c r="X984" s="3"/>
      <c r="Y984" s="3"/>
      <c r="Z984" s="6"/>
      <c r="AA984" s="3"/>
      <c r="AB984" s="3"/>
      <c r="AC984" s="3"/>
      <c r="AD984" s="3"/>
    </row>
    <row r="985" spans="20:30" hidden="1" x14ac:dyDescent="0.25">
      <c r="T985" s="3"/>
      <c r="U985" s="8"/>
      <c r="V985" s="3"/>
      <c r="W985" s="9"/>
      <c r="X985" s="3"/>
      <c r="Y985" s="3"/>
      <c r="Z985" s="6"/>
      <c r="AA985" s="3"/>
      <c r="AB985" s="3"/>
      <c r="AC985" s="3"/>
      <c r="AD985" s="3"/>
    </row>
    <row r="986" spans="20:30" hidden="1" x14ac:dyDescent="0.25">
      <c r="T986" s="3"/>
      <c r="U986" s="8"/>
      <c r="V986" s="3"/>
      <c r="W986" s="9"/>
      <c r="X986" s="3"/>
      <c r="Y986" s="3"/>
      <c r="Z986" s="6"/>
      <c r="AA986" s="3"/>
      <c r="AB986" s="3"/>
      <c r="AC986" s="3"/>
      <c r="AD986" s="3"/>
    </row>
    <row r="987" spans="20:30" hidden="1" x14ac:dyDescent="0.25">
      <c r="T987" s="3"/>
      <c r="U987" s="8"/>
      <c r="V987" s="3"/>
      <c r="W987" s="9"/>
      <c r="X987" s="3"/>
      <c r="Y987" s="3"/>
      <c r="Z987" s="6"/>
      <c r="AA987" s="3"/>
      <c r="AB987" s="3"/>
      <c r="AC987" s="3"/>
      <c r="AD987" s="3"/>
    </row>
    <row r="988" spans="20:30" hidden="1" x14ac:dyDescent="0.25">
      <c r="T988" s="3"/>
      <c r="U988" s="8"/>
      <c r="V988" s="3"/>
      <c r="W988" s="9"/>
      <c r="X988" s="3"/>
      <c r="Y988" s="3"/>
      <c r="Z988" s="6"/>
      <c r="AA988" s="3"/>
      <c r="AB988" s="3"/>
      <c r="AC988" s="3"/>
      <c r="AD988" s="3"/>
    </row>
    <row r="989" spans="20:30" hidden="1" x14ac:dyDescent="0.25">
      <c r="T989" s="3"/>
      <c r="U989" s="8"/>
      <c r="V989" s="3"/>
      <c r="W989" s="9"/>
      <c r="X989" s="3"/>
      <c r="Y989" s="3"/>
      <c r="Z989" s="6"/>
      <c r="AA989" s="3"/>
      <c r="AB989" s="3"/>
      <c r="AC989" s="3"/>
      <c r="AD989" s="3"/>
    </row>
    <row r="990" spans="20:30" hidden="1" x14ac:dyDescent="0.25">
      <c r="T990" s="3"/>
      <c r="U990" s="8"/>
      <c r="V990" s="3"/>
      <c r="W990" s="9"/>
      <c r="X990" s="3"/>
      <c r="Y990" s="3"/>
      <c r="Z990" s="6"/>
      <c r="AA990" s="3"/>
      <c r="AB990" s="3"/>
      <c r="AC990" s="3"/>
      <c r="AD990" s="3"/>
    </row>
    <row r="991" spans="20:30" hidden="1" x14ac:dyDescent="0.25">
      <c r="T991" s="3"/>
      <c r="U991" s="8"/>
      <c r="V991" s="3"/>
      <c r="W991" s="9"/>
      <c r="X991" s="3"/>
      <c r="Y991" s="3"/>
      <c r="Z991" s="6"/>
      <c r="AA991" s="3"/>
      <c r="AB991" s="3"/>
      <c r="AC991" s="3"/>
      <c r="AD991" s="3"/>
    </row>
    <row r="992" spans="20:30" hidden="1" x14ac:dyDescent="0.25">
      <c r="T992" s="3"/>
      <c r="U992" s="8"/>
      <c r="V992" s="3"/>
      <c r="W992" s="9"/>
      <c r="X992" s="3"/>
      <c r="Y992" s="3"/>
      <c r="Z992" s="6"/>
      <c r="AA992" s="3"/>
      <c r="AB992" s="3"/>
      <c r="AC992" s="3"/>
      <c r="AD992" s="3"/>
    </row>
    <row r="993" spans="20:30" hidden="1" x14ac:dyDescent="0.25">
      <c r="T993" s="3"/>
      <c r="U993" s="8"/>
      <c r="V993" s="3"/>
      <c r="W993" s="9"/>
      <c r="X993" s="3"/>
      <c r="Y993" s="3"/>
      <c r="Z993" s="6"/>
      <c r="AA993" s="3"/>
      <c r="AB993" s="3"/>
      <c r="AC993" s="3"/>
      <c r="AD993" s="3"/>
    </row>
    <row r="994" spans="20:30" hidden="1" x14ac:dyDescent="0.25">
      <c r="T994" s="3"/>
      <c r="U994" s="8"/>
      <c r="V994" s="3"/>
      <c r="W994" s="9"/>
      <c r="X994" s="3"/>
      <c r="Y994" s="3"/>
      <c r="Z994" s="6"/>
      <c r="AA994" s="3"/>
      <c r="AB994" s="3"/>
      <c r="AC994" s="3"/>
      <c r="AD994" s="3"/>
    </row>
    <row r="995" spans="20:30" hidden="1" x14ac:dyDescent="0.25">
      <c r="T995" s="3"/>
      <c r="U995" s="8"/>
      <c r="V995" s="3"/>
      <c r="W995" s="9"/>
      <c r="X995" s="3"/>
      <c r="Y995" s="3"/>
      <c r="Z995" s="6"/>
      <c r="AA995" s="3"/>
      <c r="AB995" s="3"/>
      <c r="AC995" s="3"/>
      <c r="AD995" s="3"/>
    </row>
    <row r="996" spans="20:30" hidden="1" x14ac:dyDescent="0.25">
      <c r="T996" s="3"/>
      <c r="U996" s="8"/>
      <c r="V996" s="3"/>
      <c r="W996" s="9"/>
      <c r="X996" s="3"/>
      <c r="Y996" s="3"/>
      <c r="Z996" s="6"/>
      <c r="AA996" s="3"/>
      <c r="AB996" s="3"/>
      <c r="AC996" s="3"/>
      <c r="AD996" s="3"/>
    </row>
    <row r="997" spans="20:30" hidden="1" x14ac:dyDescent="0.25">
      <c r="T997" s="3"/>
      <c r="U997" s="8"/>
      <c r="V997" s="3"/>
      <c r="W997" s="9"/>
      <c r="X997" s="3"/>
      <c r="Y997" s="3"/>
      <c r="Z997" s="6"/>
      <c r="AA997" s="3"/>
      <c r="AB997" s="3"/>
      <c r="AC997" s="3"/>
      <c r="AD997" s="3"/>
    </row>
    <row r="998" spans="20:30" hidden="1" x14ac:dyDescent="0.25">
      <c r="T998" s="3"/>
      <c r="U998" s="8"/>
      <c r="V998" s="3"/>
      <c r="W998" s="9"/>
      <c r="X998" s="3"/>
      <c r="Y998" s="3"/>
      <c r="Z998" s="6"/>
      <c r="AA998" s="3"/>
      <c r="AB998" s="3"/>
      <c r="AC998" s="3"/>
      <c r="AD998" s="3"/>
    </row>
    <row r="999" spans="20:30" hidden="1" x14ac:dyDescent="0.25">
      <c r="T999" s="3"/>
      <c r="U999" s="8"/>
      <c r="V999" s="3"/>
      <c r="W999" s="9"/>
      <c r="X999" s="3"/>
      <c r="Y999" s="3"/>
      <c r="Z999" s="6"/>
      <c r="AA999" s="3"/>
      <c r="AB999" s="3"/>
      <c r="AC999" s="3"/>
      <c r="AD999" s="3"/>
    </row>
    <row r="1000" spans="20:30" hidden="1" x14ac:dyDescent="0.25">
      <c r="T1000" s="3"/>
      <c r="U1000" s="8"/>
      <c r="V1000" s="3"/>
      <c r="W1000" s="9"/>
      <c r="X1000" s="3"/>
      <c r="Y1000" s="3"/>
      <c r="Z1000" s="6"/>
      <c r="AA1000" s="3"/>
      <c r="AB1000" s="3"/>
      <c r="AC1000" s="3"/>
      <c r="AD1000" s="3"/>
    </row>
    <row r="1001" spans="20:30" hidden="1" x14ac:dyDescent="0.25">
      <c r="T1001" s="3"/>
      <c r="U1001" s="8"/>
      <c r="V1001" s="3"/>
      <c r="W1001" s="9"/>
      <c r="X1001" s="3"/>
      <c r="Y1001" s="3"/>
      <c r="Z1001" s="6"/>
      <c r="AA1001" s="3"/>
      <c r="AB1001" s="3"/>
      <c r="AC1001" s="3"/>
      <c r="AD1001" s="3"/>
    </row>
    <row r="1002" spans="20:30" hidden="1" x14ac:dyDescent="0.25">
      <c r="T1002" s="3"/>
      <c r="U1002" s="8"/>
      <c r="V1002" s="3"/>
      <c r="W1002" s="9"/>
      <c r="X1002" s="3"/>
      <c r="Y1002" s="3"/>
      <c r="Z1002" s="6"/>
      <c r="AA1002" s="3"/>
      <c r="AB1002" s="3"/>
      <c r="AC1002" s="3"/>
      <c r="AD1002" s="3"/>
    </row>
    <row r="1003" spans="20:30" hidden="1" x14ac:dyDescent="0.25">
      <c r="T1003" s="3"/>
      <c r="U1003" s="8"/>
      <c r="V1003" s="3"/>
      <c r="W1003" s="9"/>
      <c r="X1003" s="3"/>
      <c r="Y1003" s="3"/>
      <c r="Z1003" s="6"/>
      <c r="AA1003" s="3"/>
      <c r="AB1003" s="3"/>
      <c r="AC1003" s="3"/>
      <c r="AD1003" s="3"/>
    </row>
    <row r="1004" spans="20:30" hidden="1" x14ac:dyDescent="0.25">
      <c r="T1004" s="3"/>
      <c r="U1004" s="8"/>
      <c r="V1004" s="3"/>
      <c r="W1004" s="9"/>
      <c r="X1004" s="3"/>
      <c r="Y1004" s="3"/>
      <c r="Z1004" s="6"/>
      <c r="AA1004" s="3"/>
      <c r="AB1004" s="3"/>
      <c r="AC1004" s="3"/>
      <c r="AD1004" s="3"/>
    </row>
    <row r="1005" spans="20:30" hidden="1" x14ac:dyDescent="0.25">
      <c r="T1005" s="3"/>
      <c r="U1005" s="8"/>
      <c r="V1005" s="3"/>
      <c r="W1005" s="9"/>
      <c r="X1005" s="3"/>
      <c r="Y1005" s="3"/>
      <c r="Z1005" s="6"/>
      <c r="AA1005" s="3"/>
      <c r="AB1005" s="3"/>
      <c r="AC1005" s="3"/>
      <c r="AD1005" s="3"/>
    </row>
    <row r="1006" spans="20:30" hidden="1" x14ac:dyDescent="0.25">
      <c r="T1006" s="3"/>
      <c r="U1006" s="8"/>
      <c r="V1006" s="3"/>
      <c r="W1006" s="9"/>
      <c r="X1006" s="3"/>
      <c r="Y1006" s="3"/>
      <c r="Z1006" s="6"/>
      <c r="AA1006" s="3"/>
      <c r="AB1006" s="3"/>
      <c r="AC1006" s="3"/>
      <c r="AD1006" s="3"/>
    </row>
    <row r="1007" spans="20:30" hidden="1" x14ac:dyDescent="0.25">
      <c r="T1007" s="3"/>
      <c r="U1007" s="8"/>
      <c r="V1007" s="3"/>
      <c r="W1007" s="9"/>
      <c r="X1007" s="3"/>
      <c r="Y1007" s="3"/>
      <c r="Z1007" s="6"/>
      <c r="AA1007" s="3"/>
      <c r="AB1007" s="3"/>
      <c r="AC1007" s="3"/>
      <c r="AD1007" s="3"/>
    </row>
    <row r="1008" spans="20:30" hidden="1" x14ac:dyDescent="0.25">
      <c r="T1008" s="3"/>
      <c r="U1008" s="8"/>
      <c r="V1008" s="3"/>
      <c r="W1008" s="9"/>
      <c r="X1008" s="3"/>
      <c r="Y1008" s="3"/>
      <c r="Z1008" s="6"/>
      <c r="AA1008" s="3"/>
      <c r="AB1008" s="3"/>
      <c r="AC1008" s="3"/>
      <c r="AD1008" s="3"/>
    </row>
    <row r="1009" spans="20:30" hidden="1" x14ac:dyDescent="0.25">
      <c r="T1009" s="3"/>
      <c r="U1009" s="8"/>
      <c r="V1009" s="3"/>
      <c r="W1009" s="9"/>
      <c r="X1009" s="3"/>
      <c r="Y1009" s="3"/>
      <c r="Z1009" s="6"/>
      <c r="AA1009" s="3"/>
      <c r="AB1009" s="3"/>
      <c r="AC1009" s="3"/>
      <c r="AD1009" s="3"/>
    </row>
    <row r="1010" spans="20:30" hidden="1" x14ac:dyDescent="0.25">
      <c r="T1010" s="3"/>
      <c r="U1010" s="8"/>
      <c r="V1010" s="3"/>
      <c r="W1010" s="9"/>
      <c r="X1010" s="3"/>
      <c r="Y1010" s="3"/>
      <c r="Z1010" s="6"/>
      <c r="AA1010" s="3"/>
      <c r="AB1010" s="3"/>
      <c r="AC1010" s="3"/>
      <c r="AD1010" s="3"/>
    </row>
    <row r="1011" spans="20:30" hidden="1" x14ac:dyDescent="0.25">
      <c r="T1011" s="3"/>
      <c r="U1011" s="8"/>
      <c r="V1011" s="3"/>
      <c r="W1011" s="9"/>
      <c r="X1011" s="3"/>
      <c r="Y1011" s="3"/>
      <c r="Z1011" s="6"/>
      <c r="AA1011" s="3"/>
      <c r="AB1011" s="3"/>
      <c r="AC1011" s="3"/>
      <c r="AD1011" s="3"/>
    </row>
    <row r="1012" spans="20:30" hidden="1" x14ac:dyDescent="0.25">
      <c r="T1012" s="3"/>
      <c r="U1012" s="8"/>
      <c r="V1012" s="3"/>
      <c r="W1012" s="9"/>
      <c r="X1012" s="3"/>
      <c r="Y1012" s="3"/>
      <c r="Z1012" s="6"/>
      <c r="AA1012" s="3"/>
      <c r="AB1012" s="3"/>
      <c r="AC1012" s="3"/>
      <c r="AD1012" s="3"/>
    </row>
    <row r="1013" spans="20:30" hidden="1" x14ac:dyDescent="0.25">
      <c r="T1013" s="3"/>
      <c r="U1013" s="8"/>
      <c r="V1013" s="3"/>
      <c r="W1013" s="9"/>
      <c r="X1013" s="3"/>
      <c r="Y1013" s="3"/>
      <c r="Z1013" s="6"/>
      <c r="AA1013" s="3"/>
      <c r="AB1013" s="3"/>
      <c r="AC1013" s="3"/>
      <c r="AD1013" s="3"/>
    </row>
    <row r="1014" spans="20:30" hidden="1" x14ac:dyDescent="0.25">
      <c r="T1014" s="3"/>
      <c r="U1014" s="8"/>
      <c r="V1014" s="3"/>
      <c r="W1014" s="9"/>
      <c r="X1014" s="3"/>
      <c r="Y1014" s="3"/>
      <c r="Z1014" s="6"/>
      <c r="AA1014" s="3"/>
      <c r="AB1014" s="3"/>
      <c r="AC1014" s="3"/>
      <c r="AD1014" s="3"/>
    </row>
    <row r="1015" spans="20:30" hidden="1" x14ac:dyDescent="0.25">
      <c r="T1015" s="3"/>
      <c r="U1015" s="8"/>
      <c r="V1015" s="3"/>
      <c r="W1015" s="9"/>
      <c r="X1015" s="3"/>
      <c r="Y1015" s="3"/>
      <c r="Z1015" s="6"/>
      <c r="AA1015" s="3"/>
      <c r="AB1015" s="3"/>
      <c r="AC1015" s="3"/>
      <c r="AD1015" s="3"/>
    </row>
    <row r="1016" spans="20:30" hidden="1" x14ac:dyDescent="0.25">
      <c r="T1016" s="3"/>
      <c r="U1016" s="8"/>
      <c r="V1016" s="3"/>
      <c r="W1016" s="9"/>
      <c r="X1016" s="3"/>
      <c r="Y1016" s="3"/>
      <c r="Z1016" s="6"/>
      <c r="AA1016" s="3"/>
      <c r="AB1016" s="3"/>
      <c r="AC1016" s="3"/>
      <c r="AD1016" s="3"/>
    </row>
    <row r="1017" spans="20:30" hidden="1" x14ac:dyDescent="0.25">
      <c r="T1017" s="3"/>
      <c r="U1017" s="8"/>
      <c r="V1017" s="3"/>
      <c r="W1017" s="9"/>
      <c r="X1017" s="3"/>
      <c r="Y1017" s="3"/>
      <c r="Z1017" s="6"/>
      <c r="AA1017" s="3"/>
      <c r="AB1017" s="3"/>
      <c r="AC1017" s="3"/>
      <c r="AD1017" s="3"/>
    </row>
    <row r="1018" spans="20:30" hidden="1" x14ac:dyDescent="0.25">
      <c r="T1018" s="3"/>
      <c r="U1018" s="8"/>
      <c r="V1018" s="3"/>
      <c r="W1018" s="9"/>
      <c r="X1018" s="3"/>
      <c r="Y1018" s="3"/>
      <c r="Z1018" s="6"/>
      <c r="AA1018" s="3"/>
      <c r="AB1018" s="3"/>
      <c r="AC1018" s="3"/>
      <c r="AD1018" s="3"/>
    </row>
    <row r="1019" spans="20:30" hidden="1" x14ac:dyDescent="0.25">
      <c r="T1019" s="3"/>
      <c r="U1019" s="8"/>
      <c r="V1019" s="3"/>
      <c r="W1019" s="9"/>
      <c r="X1019" s="3"/>
      <c r="Y1019" s="3"/>
      <c r="Z1019" s="6"/>
      <c r="AA1019" s="3"/>
      <c r="AB1019" s="3"/>
      <c r="AC1019" s="3"/>
      <c r="AD1019" s="3"/>
    </row>
    <row r="1020" spans="20:30" hidden="1" x14ac:dyDescent="0.25">
      <c r="T1020" s="3"/>
      <c r="U1020" s="8"/>
      <c r="V1020" s="3"/>
      <c r="W1020" s="9"/>
      <c r="X1020" s="3"/>
      <c r="Y1020" s="3"/>
      <c r="Z1020" s="6"/>
      <c r="AA1020" s="3"/>
      <c r="AB1020" s="3"/>
      <c r="AC1020" s="3"/>
      <c r="AD1020" s="3"/>
    </row>
    <row r="1021" spans="20:30" hidden="1" x14ac:dyDescent="0.25">
      <c r="T1021" s="3"/>
      <c r="U1021" s="8"/>
      <c r="V1021" s="3"/>
      <c r="W1021" s="9"/>
      <c r="X1021" s="3"/>
      <c r="Y1021" s="3"/>
      <c r="Z1021" s="6"/>
      <c r="AA1021" s="3"/>
      <c r="AB1021" s="3"/>
      <c r="AC1021" s="3"/>
      <c r="AD1021" s="3"/>
    </row>
    <row r="1022" spans="20:30" hidden="1" x14ac:dyDescent="0.25">
      <c r="T1022" s="3"/>
      <c r="U1022" s="8"/>
      <c r="V1022" s="3"/>
      <c r="W1022" s="9"/>
      <c r="X1022" s="3"/>
      <c r="Y1022" s="3"/>
      <c r="Z1022" s="6"/>
      <c r="AA1022" s="3"/>
      <c r="AB1022" s="3"/>
      <c r="AC1022" s="3"/>
      <c r="AD1022" s="3"/>
    </row>
    <row r="1023" spans="20:30" hidden="1" x14ac:dyDescent="0.25">
      <c r="T1023" s="3"/>
      <c r="U1023" s="8"/>
      <c r="V1023" s="3"/>
      <c r="W1023" s="9"/>
      <c r="X1023" s="3"/>
      <c r="Y1023" s="3"/>
      <c r="Z1023" s="6"/>
      <c r="AA1023" s="3"/>
      <c r="AB1023" s="3"/>
      <c r="AC1023" s="3"/>
      <c r="AD1023" s="3"/>
    </row>
    <row r="1024" spans="20:30" hidden="1" x14ac:dyDescent="0.25">
      <c r="T1024" s="3"/>
      <c r="U1024" s="8"/>
      <c r="V1024" s="3"/>
      <c r="W1024" s="9"/>
      <c r="X1024" s="3"/>
      <c r="Y1024" s="3"/>
      <c r="Z1024" s="6"/>
      <c r="AA1024" s="3"/>
      <c r="AB1024" s="3"/>
      <c r="AC1024" s="3"/>
      <c r="AD1024" s="3"/>
    </row>
    <row r="1025" spans="20:30" hidden="1" x14ac:dyDescent="0.25">
      <c r="T1025" s="3"/>
      <c r="U1025" s="8"/>
      <c r="V1025" s="3"/>
      <c r="W1025" s="9"/>
      <c r="X1025" s="3"/>
      <c r="Y1025" s="3"/>
      <c r="Z1025" s="6"/>
      <c r="AA1025" s="3"/>
      <c r="AB1025" s="3"/>
      <c r="AC1025" s="3"/>
      <c r="AD1025" s="3"/>
    </row>
    <row r="1026" spans="20:30" hidden="1" x14ac:dyDescent="0.25">
      <c r="T1026" s="3"/>
      <c r="U1026" s="8"/>
      <c r="V1026" s="3"/>
      <c r="W1026" s="9"/>
      <c r="X1026" s="3"/>
      <c r="Y1026" s="3"/>
      <c r="Z1026" s="6"/>
      <c r="AA1026" s="3"/>
      <c r="AB1026" s="3"/>
      <c r="AC1026" s="3"/>
      <c r="AD1026" s="3"/>
    </row>
    <row r="1027" spans="20:30" hidden="1" x14ac:dyDescent="0.25">
      <c r="T1027" s="3"/>
      <c r="U1027" s="8"/>
      <c r="V1027" s="3"/>
      <c r="W1027" s="9"/>
      <c r="X1027" s="3"/>
      <c r="Y1027" s="3"/>
      <c r="Z1027" s="6"/>
      <c r="AA1027" s="3"/>
      <c r="AB1027" s="3"/>
      <c r="AC1027" s="3"/>
      <c r="AD1027" s="3"/>
    </row>
    <row r="1028" spans="20:30" hidden="1" x14ac:dyDescent="0.25">
      <c r="T1028" s="3"/>
      <c r="U1028" s="8"/>
      <c r="V1028" s="3"/>
      <c r="W1028" s="9"/>
      <c r="X1028" s="3"/>
      <c r="Y1028" s="3"/>
      <c r="Z1028" s="6"/>
      <c r="AA1028" s="3"/>
      <c r="AB1028" s="3"/>
      <c r="AC1028" s="3"/>
      <c r="AD1028" s="3"/>
    </row>
    <row r="1029" spans="20:30" hidden="1" x14ac:dyDescent="0.25">
      <c r="T1029" s="3"/>
      <c r="U1029" s="8"/>
      <c r="V1029" s="3"/>
      <c r="W1029" s="9"/>
      <c r="X1029" s="3"/>
      <c r="Y1029" s="3"/>
      <c r="Z1029" s="6"/>
      <c r="AA1029" s="3"/>
      <c r="AB1029" s="3"/>
      <c r="AC1029" s="3"/>
      <c r="AD1029" s="3"/>
    </row>
    <row r="1030" spans="20:30" hidden="1" x14ac:dyDescent="0.25">
      <c r="T1030" s="3"/>
      <c r="U1030" s="8"/>
      <c r="V1030" s="3"/>
      <c r="W1030" s="9"/>
      <c r="X1030" s="3"/>
      <c r="Y1030" s="3"/>
      <c r="Z1030" s="6"/>
      <c r="AA1030" s="3"/>
      <c r="AB1030" s="3"/>
      <c r="AC1030" s="3"/>
      <c r="AD1030" s="3"/>
    </row>
    <row r="1031" spans="20:30" hidden="1" x14ac:dyDescent="0.25">
      <c r="T1031" s="3"/>
      <c r="U1031" s="8"/>
      <c r="V1031" s="3"/>
      <c r="W1031" s="9"/>
      <c r="X1031" s="3"/>
      <c r="Y1031" s="3"/>
      <c r="Z1031" s="6"/>
      <c r="AA1031" s="3"/>
      <c r="AB1031" s="3"/>
      <c r="AC1031" s="3"/>
      <c r="AD1031" s="3"/>
    </row>
    <row r="1032" spans="20:30" hidden="1" x14ac:dyDescent="0.25">
      <c r="T1032" s="3"/>
      <c r="U1032" s="8"/>
      <c r="V1032" s="3"/>
      <c r="W1032" s="9"/>
      <c r="X1032" s="3"/>
      <c r="Y1032" s="3"/>
      <c r="Z1032" s="6"/>
      <c r="AA1032" s="3"/>
      <c r="AB1032" s="3"/>
      <c r="AC1032" s="3"/>
      <c r="AD1032" s="3"/>
    </row>
    <row r="1033" spans="20:30" hidden="1" x14ac:dyDescent="0.25">
      <c r="T1033" s="3"/>
      <c r="U1033" s="8"/>
      <c r="V1033" s="3"/>
      <c r="W1033" s="9"/>
      <c r="X1033" s="3"/>
      <c r="Y1033" s="3"/>
      <c r="Z1033" s="6"/>
      <c r="AA1033" s="3"/>
      <c r="AB1033" s="3"/>
      <c r="AC1033" s="3"/>
      <c r="AD1033" s="3"/>
    </row>
    <row r="1034" spans="20:30" hidden="1" x14ac:dyDescent="0.25">
      <c r="T1034" s="3"/>
      <c r="U1034" s="8"/>
      <c r="V1034" s="3"/>
      <c r="W1034" s="9"/>
      <c r="X1034" s="3"/>
      <c r="Y1034" s="3"/>
      <c r="Z1034" s="6"/>
      <c r="AA1034" s="3"/>
      <c r="AB1034" s="3"/>
      <c r="AC1034" s="3"/>
      <c r="AD1034" s="3"/>
    </row>
    <row r="1035" spans="20:30" hidden="1" x14ac:dyDescent="0.25">
      <c r="T1035" s="3"/>
      <c r="U1035" s="8"/>
      <c r="V1035" s="3"/>
      <c r="W1035" s="9"/>
      <c r="X1035" s="3"/>
      <c r="Y1035" s="3"/>
      <c r="Z1035" s="6"/>
      <c r="AA1035" s="3"/>
      <c r="AB1035" s="3"/>
      <c r="AC1035" s="3"/>
      <c r="AD1035" s="3"/>
    </row>
    <row r="1036" spans="20:30" hidden="1" x14ac:dyDescent="0.25">
      <c r="T1036" s="3"/>
      <c r="U1036" s="8"/>
      <c r="V1036" s="3"/>
      <c r="W1036" s="9"/>
      <c r="X1036" s="3"/>
      <c r="Y1036" s="3"/>
      <c r="Z1036" s="6"/>
      <c r="AA1036" s="3"/>
      <c r="AB1036" s="3"/>
      <c r="AC1036" s="3"/>
      <c r="AD1036" s="3"/>
    </row>
    <row r="1037" spans="20:30" hidden="1" x14ac:dyDescent="0.25">
      <c r="T1037" s="3"/>
      <c r="U1037" s="8"/>
      <c r="V1037" s="3"/>
      <c r="W1037" s="9"/>
      <c r="X1037" s="3"/>
      <c r="Y1037" s="3"/>
      <c r="Z1037" s="6"/>
      <c r="AA1037" s="3"/>
      <c r="AB1037" s="3"/>
      <c r="AC1037" s="3"/>
      <c r="AD1037" s="3"/>
    </row>
    <row r="1038" spans="20:30" hidden="1" x14ac:dyDescent="0.25">
      <c r="T1038" s="3"/>
      <c r="U1038" s="8"/>
      <c r="V1038" s="3"/>
      <c r="W1038" s="9"/>
      <c r="X1038" s="3"/>
      <c r="Y1038" s="3"/>
      <c r="Z1038" s="6"/>
      <c r="AA1038" s="3"/>
      <c r="AB1038" s="3"/>
      <c r="AC1038" s="3"/>
      <c r="AD1038" s="3"/>
    </row>
    <row r="1039" spans="20:30" hidden="1" x14ac:dyDescent="0.25">
      <c r="T1039" s="3"/>
      <c r="U1039" s="8"/>
      <c r="V1039" s="3"/>
      <c r="W1039" s="9"/>
      <c r="X1039" s="3"/>
      <c r="Y1039" s="3"/>
      <c r="Z1039" s="6"/>
      <c r="AA1039" s="3"/>
      <c r="AB1039" s="3"/>
      <c r="AC1039" s="3"/>
      <c r="AD1039" s="3"/>
    </row>
    <row r="1040" spans="20:30" hidden="1" x14ac:dyDescent="0.25">
      <c r="T1040" s="3"/>
      <c r="U1040" s="8"/>
      <c r="V1040" s="3"/>
      <c r="W1040" s="9"/>
      <c r="X1040" s="3"/>
      <c r="Y1040" s="3"/>
      <c r="Z1040" s="6"/>
      <c r="AA1040" s="3"/>
      <c r="AB1040" s="3"/>
      <c r="AC1040" s="3"/>
      <c r="AD1040" s="3"/>
    </row>
    <row r="1041" spans="20:30" hidden="1" x14ac:dyDescent="0.25">
      <c r="T1041" s="3"/>
      <c r="U1041" s="8"/>
      <c r="V1041" s="3"/>
      <c r="W1041" s="9"/>
      <c r="X1041" s="3"/>
      <c r="Y1041" s="3"/>
      <c r="Z1041" s="6"/>
      <c r="AA1041" s="3"/>
      <c r="AB1041" s="3"/>
      <c r="AC1041" s="3"/>
      <c r="AD1041" s="3"/>
    </row>
    <row r="1042" spans="20:30" hidden="1" x14ac:dyDescent="0.25">
      <c r="T1042" s="3"/>
      <c r="U1042" s="8"/>
      <c r="V1042" s="3"/>
      <c r="W1042" s="9"/>
      <c r="X1042" s="3"/>
      <c r="Y1042" s="3"/>
      <c r="Z1042" s="6"/>
      <c r="AA1042" s="3"/>
      <c r="AB1042" s="3"/>
      <c r="AC1042" s="3"/>
      <c r="AD1042" s="3"/>
    </row>
    <row r="1043" spans="20:30" hidden="1" x14ac:dyDescent="0.25">
      <c r="T1043" s="3"/>
      <c r="U1043" s="8"/>
      <c r="V1043" s="3"/>
      <c r="W1043" s="9"/>
      <c r="X1043" s="3"/>
      <c r="Y1043" s="3"/>
      <c r="Z1043" s="6"/>
      <c r="AA1043" s="3"/>
      <c r="AB1043" s="3"/>
      <c r="AC1043" s="3"/>
      <c r="AD1043" s="3"/>
    </row>
    <row r="1044" spans="20:30" hidden="1" x14ac:dyDescent="0.25">
      <c r="T1044" s="3"/>
      <c r="U1044" s="8"/>
      <c r="V1044" s="3"/>
      <c r="W1044" s="9"/>
      <c r="X1044" s="3"/>
      <c r="Y1044" s="3"/>
      <c r="Z1044" s="6"/>
      <c r="AA1044" s="3"/>
      <c r="AB1044" s="3"/>
      <c r="AC1044" s="3"/>
      <c r="AD1044" s="3"/>
    </row>
    <row r="1045" spans="20:30" hidden="1" x14ac:dyDescent="0.25">
      <c r="T1045" s="3"/>
      <c r="U1045" s="8"/>
      <c r="V1045" s="3"/>
      <c r="W1045" s="9"/>
      <c r="X1045" s="3"/>
      <c r="Y1045" s="3"/>
      <c r="Z1045" s="6"/>
      <c r="AA1045" s="3"/>
      <c r="AB1045" s="3"/>
      <c r="AC1045" s="3"/>
      <c r="AD1045" s="3"/>
    </row>
    <row r="1046" spans="20:30" hidden="1" x14ac:dyDescent="0.25">
      <c r="T1046" s="3"/>
      <c r="U1046" s="8"/>
      <c r="V1046" s="3"/>
      <c r="W1046" s="9"/>
      <c r="X1046" s="3"/>
      <c r="Y1046" s="3"/>
      <c r="Z1046" s="6"/>
      <c r="AA1046" s="3"/>
      <c r="AB1046" s="3"/>
      <c r="AC1046" s="3"/>
      <c r="AD1046" s="3"/>
    </row>
    <row r="1047" spans="20:30" hidden="1" x14ac:dyDescent="0.25">
      <c r="T1047" s="3"/>
      <c r="U1047" s="8"/>
      <c r="V1047" s="3"/>
      <c r="W1047" s="9"/>
      <c r="X1047" s="3"/>
      <c r="Y1047" s="3"/>
      <c r="Z1047" s="6"/>
      <c r="AA1047" s="3"/>
      <c r="AB1047" s="3"/>
      <c r="AC1047" s="3"/>
      <c r="AD1047" s="3"/>
    </row>
    <row r="1048" spans="20:30" hidden="1" x14ac:dyDescent="0.25">
      <c r="T1048" s="3"/>
      <c r="U1048" s="8"/>
      <c r="V1048" s="3"/>
      <c r="W1048" s="9"/>
      <c r="X1048" s="3"/>
      <c r="Y1048" s="3"/>
      <c r="Z1048" s="6"/>
      <c r="AA1048" s="3"/>
      <c r="AB1048" s="3"/>
      <c r="AC1048" s="3"/>
      <c r="AD1048" s="3"/>
    </row>
    <row r="1049" spans="20:30" hidden="1" x14ac:dyDescent="0.25">
      <c r="T1049" s="3"/>
      <c r="U1049" s="8"/>
      <c r="V1049" s="3"/>
      <c r="W1049" s="9"/>
      <c r="X1049" s="3"/>
      <c r="Y1049" s="3"/>
      <c r="Z1049" s="6"/>
      <c r="AA1049" s="3"/>
      <c r="AB1049" s="3"/>
      <c r="AC1049" s="3"/>
      <c r="AD1049" s="3"/>
    </row>
    <row r="1050" spans="20:30" hidden="1" x14ac:dyDescent="0.25">
      <c r="T1050" s="3"/>
      <c r="U1050" s="8"/>
      <c r="V1050" s="3"/>
      <c r="W1050" s="9"/>
      <c r="X1050" s="3"/>
      <c r="Y1050" s="3"/>
      <c r="Z1050" s="6"/>
      <c r="AA1050" s="3"/>
      <c r="AB1050" s="3"/>
      <c r="AC1050" s="3"/>
      <c r="AD1050" s="3"/>
    </row>
    <row r="1051" spans="20:30" hidden="1" x14ac:dyDescent="0.25">
      <c r="T1051" s="3"/>
      <c r="U1051" s="8"/>
      <c r="V1051" s="3"/>
      <c r="W1051" s="9"/>
      <c r="X1051" s="3"/>
      <c r="Y1051" s="3"/>
      <c r="Z1051" s="6"/>
      <c r="AA1051" s="3"/>
      <c r="AB1051" s="3"/>
      <c r="AC1051" s="3"/>
      <c r="AD1051" s="3"/>
    </row>
    <row r="1052" spans="20:30" hidden="1" x14ac:dyDescent="0.25">
      <c r="T1052" s="3"/>
      <c r="U1052" s="8"/>
      <c r="V1052" s="3"/>
      <c r="W1052" s="9"/>
      <c r="X1052" s="3"/>
      <c r="Y1052" s="3"/>
      <c r="Z1052" s="6"/>
      <c r="AA1052" s="3"/>
      <c r="AB1052" s="3"/>
      <c r="AC1052" s="3"/>
      <c r="AD1052" s="3"/>
    </row>
    <row r="1053" spans="20:30" hidden="1" x14ac:dyDescent="0.25">
      <c r="T1053" s="3"/>
      <c r="U1053" s="8"/>
      <c r="V1053" s="3"/>
      <c r="W1053" s="9"/>
      <c r="X1053" s="3"/>
      <c r="Y1053" s="3"/>
      <c r="Z1053" s="6"/>
      <c r="AA1053" s="3"/>
      <c r="AB1053" s="3"/>
      <c r="AC1053" s="3"/>
      <c r="AD1053" s="3"/>
    </row>
    <row r="1054" spans="20:30" hidden="1" x14ac:dyDescent="0.25">
      <c r="T1054" s="3"/>
      <c r="U1054" s="8"/>
      <c r="V1054" s="3"/>
      <c r="W1054" s="9"/>
      <c r="X1054" s="3"/>
      <c r="Y1054" s="3"/>
      <c r="Z1054" s="6"/>
      <c r="AA1054" s="3"/>
      <c r="AB1054" s="3"/>
      <c r="AC1054" s="3"/>
      <c r="AD1054" s="3"/>
    </row>
    <row r="1055" spans="20:30" hidden="1" x14ac:dyDescent="0.25">
      <c r="T1055" s="3"/>
      <c r="U1055" s="8"/>
      <c r="V1055" s="3"/>
      <c r="W1055" s="9"/>
      <c r="X1055" s="3"/>
      <c r="Y1055" s="3"/>
      <c r="Z1055" s="6"/>
      <c r="AA1055" s="3"/>
      <c r="AB1055" s="3"/>
      <c r="AC1055" s="3"/>
      <c r="AD1055" s="3"/>
    </row>
    <row r="1056" spans="20:30" hidden="1" x14ac:dyDescent="0.25">
      <c r="T1056" s="3"/>
      <c r="U1056" s="8"/>
      <c r="V1056" s="3"/>
      <c r="W1056" s="9"/>
      <c r="X1056" s="3"/>
      <c r="Y1056" s="3"/>
      <c r="Z1056" s="6"/>
      <c r="AA1056" s="3"/>
      <c r="AB1056" s="3"/>
      <c r="AC1056" s="3"/>
      <c r="AD1056" s="3"/>
    </row>
    <row r="1057" spans="20:30" hidden="1" x14ac:dyDescent="0.25">
      <c r="T1057" s="3"/>
      <c r="U1057" s="8"/>
      <c r="V1057" s="3"/>
      <c r="W1057" s="9"/>
      <c r="X1057" s="3"/>
      <c r="Y1057" s="3"/>
      <c r="Z1057" s="6"/>
      <c r="AA1057" s="3"/>
      <c r="AB1057" s="3"/>
      <c r="AC1057" s="3"/>
      <c r="AD1057" s="3"/>
    </row>
    <row r="1058" spans="20:30" hidden="1" x14ac:dyDescent="0.25">
      <c r="T1058" s="3"/>
      <c r="U1058" s="8"/>
      <c r="V1058" s="3"/>
      <c r="W1058" s="9"/>
      <c r="X1058" s="3"/>
      <c r="Y1058" s="3"/>
      <c r="Z1058" s="6"/>
      <c r="AA1058" s="3"/>
      <c r="AB1058" s="3"/>
      <c r="AC1058" s="3"/>
      <c r="AD1058" s="3"/>
    </row>
    <row r="1059" spans="20:30" hidden="1" x14ac:dyDescent="0.25">
      <c r="T1059" s="3"/>
      <c r="U1059" s="8"/>
      <c r="V1059" s="3"/>
      <c r="W1059" s="9"/>
      <c r="X1059" s="3"/>
      <c r="Y1059" s="3"/>
      <c r="Z1059" s="6"/>
      <c r="AA1059" s="3"/>
      <c r="AB1059" s="3"/>
      <c r="AC1059" s="3"/>
      <c r="AD1059" s="3"/>
    </row>
    <row r="1060" spans="20:30" hidden="1" x14ac:dyDescent="0.25">
      <c r="T1060" s="3"/>
      <c r="U1060" s="8"/>
      <c r="V1060" s="3"/>
      <c r="W1060" s="9"/>
      <c r="X1060" s="3"/>
      <c r="Y1060" s="3"/>
      <c r="Z1060" s="6"/>
      <c r="AA1060" s="3"/>
      <c r="AB1060" s="3"/>
      <c r="AC1060" s="3"/>
      <c r="AD1060" s="3"/>
    </row>
    <row r="1061" spans="20:30" hidden="1" x14ac:dyDescent="0.25">
      <c r="T1061" s="3"/>
      <c r="U1061" s="8"/>
      <c r="V1061" s="3"/>
      <c r="W1061" s="9"/>
      <c r="X1061" s="3"/>
      <c r="Y1061" s="3"/>
      <c r="Z1061" s="6"/>
      <c r="AA1061" s="3"/>
      <c r="AB1061" s="3"/>
      <c r="AC1061" s="3"/>
      <c r="AD1061" s="3"/>
    </row>
    <row r="1062" spans="20:30" hidden="1" x14ac:dyDescent="0.25">
      <c r="T1062" s="3"/>
      <c r="U1062" s="8"/>
      <c r="V1062" s="3"/>
      <c r="W1062" s="9"/>
      <c r="X1062" s="3"/>
      <c r="Y1062" s="3"/>
      <c r="Z1062" s="6"/>
      <c r="AA1062" s="3"/>
      <c r="AB1062" s="3"/>
      <c r="AC1062" s="3"/>
      <c r="AD1062" s="3"/>
    </row>
    <row r="1063" spans="20:30" hidden="1" x14ac:dyDescent="0.25">
      <c r="T1063" s="3"/>
      <c r="U1063" s="8"/>
      <c r="V1063" s="3"/>
      <c r="W1063" s="9"/>
      <c r="X1063" s="3"/>
      <c r="Y1063" s="3"/>
      <c r="Z1063" s="6"/>
      <c r="AA1063" s="3"/>
      <c r="AB1063" s="3"/>
      <c r="AC1063" s="3"/>
      <c r="AD1063" s="3"/>
    </row>
    <row r="1064" spans="20:30" hidden="1" x14ac:dyDescent="0.25">
      <c r="T1064" s="3"/>
      <c r="U1064" s="8"/>
      <c r="V1064" s="3"/>
      <c r="W1064" s="9"/>
      <c r="X1064" s="3"/>
      <c r="Y1064" s="3"/>
      <c r="Z1064" s="6"/>
      <c r="AA1064" s="3"/>
      <c r="AB1064" s="3"/>
      <c r="AC1064" s="3"/>
      <c r="AD1064" s="3"/>
    </row>
    <row r="1065" spans="20:30" hidden="1" x14ac:dyDescent="0.25">
      <c r="T1065" s="3"/>
      <c r="U1065" s="8"/>
      <c r="V1065" s="3"/>
      <c r="W1065" s="9"/>
      <c r="X1065" s="3"/>
      <c r="Y1065" s="3"/>
      <c r="Z1065" s="6"/>
      <c r="AA1065" s="3"/>
      <c r="AB1065" s="3"/>
      <c r="AC1065" s="3"/>
      <c r="AD1065" s="3"/>
    </row>
    <row r="1066" spans="20:30" hidden="1" x14ac:dyDescent="0.25">
      <c r="T1066" s="3"/>
      <c r="U1066" s="8"/>
      <c r="V1066" s="3"/>
      <c r="W1066" s="9"/>
      <c r="X1066" s="3"/>
      <c r="Y1066" s="3"/>
      <c r="Z1066" s="6"/>
      <c r="AA1066" s="3"/>
      <c r="AB1066" s="3"/>
      <c r="AC1066" s="3"/>
      <c r="AD1066" s="3"/>
    </row>
    <row r="1067" spans="20:30" hidden="1" x14ac:dyDescent="0.25">
      <c r="T1067" s="3"/>
      <c r="U1067" s="8"/>
      <c r="V1067" s="3"/>
      <c r="W1067" s="9"/>
      <c r="X1067" s="3"/>
      <c r="Y1067" s="3"/>
      <c r="Z1067" s="6"/>
      <c r="AA1067" s="3"/>
      <c r="AB1067" s="3"/>
      <c r="AC1067" s="3"/>
      <c r="AD1067" s="3"/>
    </row>
    <row r="1068" spans="20:30" hidden="1" x14ac:dyDescent="0.25">
      <c r="T1068" s="3"/>
      <c r="U1068" s="8"/>
      <c r="V1068" s="3"/>
      <c r="W1068" s="9"/>
      <c r="X1068" s="3"/>
      <c r="Y1068" s="3"/>
      <c r="Z1068" s="6"/>
      <c r="AA1068" s="3"/>
      <c r="AB1068" s="3"/>
      <c r="AC1068" s="3"/>
      <c r="AD1068" s="3"/>
    </row>
    <row r="1069" spans="20:30" hidden="1" x14ac:dyDescent="0.25">
      <c r="T1069" s="3"/>
      <c r="U1069" s="8"/>
      <c r="V1069" s="3"/>
      <c r="W1069" s="9"/>
      <c r="X1069" s="3"/>
      <c r="Y1069" s="3"/>
      <c r="Z1069" s="6"/>
      <c r="AA1069" s="3"/>
      <c r="AB1069" s="3"/>
      <c r="AC1069" s="3"/>
      <c r="AD1069" s="3"/>
    </row>
    <row r="1070" spans="20:30" hidden="1" x14ac:dyDescent="0.25">
      <c r="T1070" s="3"/>
      <c r="U1070" s="8"/>
      <c r="V1070" s="3"/>
      <c r="W1070" s="9"/>
      <c r="X1070" s="3"/>
      <c r="Y1070" s="3"/>
      <c r="Z1070" s="6"/>
      <c r="AA1070" s="3"/>
      <c r="AB1070" s="3"/>
      <c r="AC1070" s="3"/>
      <c r="AD1070" s="3"/>
    </row>
    <row r="1071" spans="20:30" hidden="1" x14ac:dyDescent="0.25">
      <c r="T1071" s="3"/>
      <c r="U1071" s="8"/>
      <c r="V1071" s="3"/>
      <c r="W1071" s="9"/>
      <c r="X1071" s="3"/>
      <c r="Y1071" s="3"/>
      <c r="Z1071" s="6"/>
      <c r="AA1071" s="3"/>
      <c r="AB1071" s="3"/>
      <c r="AC1071" s="3"/>
      <c r="AD1071" s="3"/>
    </row>
    <row r="1072" spans="20:30" hidden="1" x14ac:dyDescent="0.25">
      <c r="T1072" s="3"/>
      <c r="U1072" s="8"/>
      <c r="V1072" s="3"/>
      <c r="W1072" s="9"/>
      <c r="X1072" s="3"/>
      <c r="Y1072" s="3"/>
      <c r="Z1072" s="6"/>
      <c r="AA1072" s="3"/>
      <c r="AB1072" s="3"/>
      <c r="AC1072" s="3"/>
      <c r="AD1072" s="3"/>
    </row>
    <row r="1073" spans="20:30" hidden="1" x14ac:dyDescent="0.25">
      <c r="T1073" s="3"/>
      <c r="U1073" s="8"/>
      <c r="V1073" s="3"/>
      <c r="W1073" s="9"/>
      <c r="X1073" s="3"/>
      <c r="Y1073" s="3"/>
      <c r="Z1073" s="6"/>
      <c r="AA1073" s="3"/>
      <c r="AB1073" s="3"/>
      <c r="AC1073" s="3"/>
      <c r="AD1073" s="3"/>
    </row>
    <row r="1074" spans="20:30" hidden="1" x14ac:dyDescent="0.25">
      <c r="T1074" s="3"/>
      <c r="U1074" s="8"/>
      <c r="V1074" s="3"/>
      <c r="W1074" s="9"/>
      <c r="X1074" s="3"/>
      <c r="Y1074" s="3"/>
      <c r="Z1074" s="6"/>
      <c r="AA1074" s="3"/>
      <c r="AB1074" s="3"/>
      <c r="AC1074" s="3"/>
      <c r="AD1074" s="3"/>
    </row>
    <row r="1075" spans="20:30" hidden="1" x14ac:dyDescent="0.25">
      <c r="T1075" s="3"/>
      <c r="U1075" s="8"/>
      <c r="V1075" s="3"/>
      <c r="W1075" s="9"/>
      <c r="X1075" s="3"/>
      <c r="Y1075" s="3"/>
      <c r="Z1075" s="6"/>
      <c r="AA1075" s="3"/>
      <c r="AB1075" s="3"/>
      <c r="AC1075" s="3"/>
      <c r="AD1075" s="3"/>
    </row>
    <row r="1076" spans="20:30" hidden="1" x14ac:dyDescent="0.25">
      <c r="T1076" s="3"/>
      <c r="U1076" s="8"/>
      <c r="V1076" s="3"/>
      <c r="W1076" s="9"/>
      <c r="X1076" s="3"/>
      <c r="Y1076" s="3"/>
      <c r="Z1076" s="6"/>
      <c r="AA1076" s="3"/>
      <c r="AB1076" s="3"/>
      <c r="AC1076" s="3"/>
      <c r="AD1076" s="3"/>
    </row>
    <row r="1077" spans="20:30" hidden="1" x14ac:dyDescent="0.25">
      <c r="T1077" s="3"/>
      <c r="U1077" s="8"/>
      <c r="V1077" s="3"/>
      <c r="W1077" s="9"/>
      <c r="X1077" s="3"/>
      <c r="Y1077" s="3"/>
      <c r="Z1077" s="6"/>
      <c r="AA1077" s="3"/>
      <c r="AB1077" s="3"/>
      <c r="AC1077" s="3"/>
      <c r="AD1077" s="3"/>
    </row>
    <row r="1078" spans="20:30" hidden="1" x14ac:dyDescent="0.25">
      <c r="T1078" s="3"/>
      <c r="U1078" s="8"/>
      <c r="V1078" s="3"/>
      <c r="W1078" s="9"/>
      <c r="X1078" s="3"/>
      <c r="Y1078" s="3"/>
      <c r="Z1078" s="6"/>
      <c r="AA1078" s="3"/>
      <c r="AB1078" s="3"/>
      <c r="AC1078" s="3"/>
      <c r="AD1078" s="3"/>
    </row>
    <row r="1079" spans="20:30" hidden="1" x14ac:dyDescent="0.25">
      <c r="T1079" s="3"/>
      <c r="U1079" s="8"/>
      <c r="V1079" s="3"/>
      <c r="W1079" s="9"/>
      <c r="X1079" s="3"/>
      <c r="Y1079" s="3"/>
      <c r="Z1079" s="6"/>
      <c r="AA1079" s="3"/>
      <c r="AB1079" s="3"/>
      <c r="AC1079" s="3"/>
      <c r="AD1079" s="3"/>
    </row>
    <row r="1080" spans="20:30" hidden="1" x14ac:dyDescent="0.25">
      <c r="T1080" s="3"/>
      <c r="U1080" s="8"/>
      <c r="V1080" s="3"/>
      <c r="W1080" s="9"/>
      <c r="X1080" s="3"/>
      <c r="Y1080" s="3"/>
      <c r="Z1080" s="6"/>
      <c r="AA1080" s="3"/>
      <c r="AB1080" s="3"/>
      <c r="AC1080" s="3"/>
      <c r="AD1080" s="3"/>
    </row>
    <row r="1081" spans="20:30" hidden="1" x14ac:dyDescent="0.25">
      <c r="T1081" s="3"/>
      <c r="U1081" s="8"/>
      <c r="V1081" s="3"/>
      <c r="W1081" s="9"/>
      <c r="X1081" s="3"/>
      <c r="Y1081" s="3"/>
      <c r="Z1081" s="6"/>
      <c r="AA1081" s="3"/>
      <c r="AB1081" s="3"/>
      <c r="AC1081" s="3"/>
      <c r="AD1081" s="3"/>
    </row>
    <row r="1082" spans="20:30" hidden="1" x14ac:dyDescent="0.25">
      <c r="T1082" s="3"/>
      <c r="U1082" s="8"/>
      <c r="V1082" s="3"/>
      <c r="W1082" s="9"/>
      <c r="X1082" s="3"/>
      <c r="Y1082" s="3"/>
      <c r="Z1082" s="6"/>
      <c r="AA1082" s="3"/>
      <c r="AB1082" s="3"/>
      <c r="AC1082" s="3"/>
      <c r="AD1082" s="3"/>
    </row>
    <row r="1083" spans="20:30" hidden="1" x14ac:dyDescent="0.25">
      <c r="T1083" s="3"/>
      <c r="U1083" s="8"/>
      <c r="V1083" s="3"/>
      <c r="W1083" s="9"/>
      <c r="X1083" s="3"/>
      <c r="Y1083" s="3"/>
      <c r="Z1083" s="6"/>
      <c r="AA1083" s="3"/>
      <c r="AB1083" s="3"/>
      <c r="AC1083" s="3"/>
      <c r="AD1083" s="3"/>
    </row>
    <row r="1084" spans="20:30" hidden="1" x14ac:dyDescent="0.25">
      <c r="T1084" s="3"/>
      <c r="U1084" s="8"/>
      <c r="V1084" s="3"/>
      <c r="W1084" s="9"/>
      <c r="X1084" s="3"/>
      <c r="Y1084" s="3"/>
      <c r="Z1084" s="6"/>
      <c r="AA1084" s="3"/>
      <c r="AB1084" s="3"/>
      <c r="AC1084" s="3"/>
      <c r="AD1084" s="3"/>
    </row>
    <row r="1085" spans="20:30" hidden="1" x14ac:dyDescent="0.25">
      <c r="T1085" s="3"/>
      <c r="U1085" s="8"/>
      <c r="V1085" s="3"/>
      <c r="W1085" s="9"/>
      <c r="X1085" s="3"/>
      <c r="Y1085" s="3"/>
      <c r="Z1085" s="6"/>
      <c r="AA1085" s="3"/>
      <c r="AB1085" s="3"/>
      <c r="AC1085" s="3"/>
      <c r="AD1085" s="3"/>
    </row>
    <row r="1086" spans="20:30" hidden="1" x14ac:dyDescent="0.25">
      <c r="T1086" s="3"/>
      <c r="U1086" s="8"/>
      <c r="V1086" s="3"/>
      <c r="W1086" s="9"/>
      <c r="X1086" s="3"/>
      <c r="Y1086" s="3"/>
      <c r="Z1086" s="6"/>
      <c r="AA1086" s="3"/>
      <c r="AB1086" s="3"/>
      <c r="AC1086" s="3"/>
      <c r="AD1086" s="3"/>
    </row>
    <row r="1087" spans="20:30" hidden="1" x14ac:dyDescent="0.25">
      <c r="T1087" s="3"/>
      <c r="U1087" s="8"/>
      <c r="V1087" s="3"/>
      <c r="W1087" s="9"/>
      <c r="X1087" s="3"/>
      <c r="Y1087" s="3"/>
      <c r="Z1087" s="6"/>
      <c r="AA1087" s="3"/>
      <c r="AB1087" s="3"/>
      <c r="AC1087" s="3"/>
      <c r="AD1087" s="3"/>
    </row>
    <row r="1088" spans="20:30" hidden="1" x14ac:dyDescent="0.25">
      <c r="T1088" s="3"/>
      <c r="U1088" s="8"/>
      <c r="V1088" s="3"/>
      <c r="W1088" s="9"/>
      <c r="X1088" s="3"/>
      <c r="Y1088" s="3"/>
      <c r="Z1088" s="6"/>
      <c r="AA1088" s="3"/>
      <c r="AB1088" s="3"/>
      <c r="AC1088" s="3"/>
      <c r="AD1088" s="3"/>
    </row>
    <row r="1089" spans="20:30" hidden="1" x14ac:dyDescent="0.25">
      <c r="T1089" s="3"/>
      <c r="U1089" s="8"/>
      <c r="V1089" s="3"/>
      <c r="W1089" s="9"/>
      <c r="X1089" s="3"/>
      <c r="Y1089" s="3"/>
      <c r="Z1089" s="6"/>
      <c r="AA1089" s="3"/>
      <c r="AB1089" s="3"/>
      <c r="AC1089" s="3"/>
      <c r="AD1089" s="3"/>
    </row>
    <row r="1090" spans="20:30" hidden="1" x14ac:dyDescent="0.25">
      <c r="T1090" s="3"/>
      <c r="U1090" s="8"/>
      <c r="V1090" s="3"/>
      <c r="W1090" s="9"/>
      <c r="X1090" s="3"/>
      <c r="Y1090" s="3"/>
      <c r="Z1090" s="6"/>
      <c r="AA1090" s="3"/>
      <c r="AB1090" s="3"/>
      <c r="AC1090" s="3"/>
      <c r="AD1090" s="3"/>
    </row>
    <row r="1091" spans="20:30" hidden="1" x14ac:dyDescent="0.25">
      <c r="T1091" s="3"/>
      <c r="U1091" s="8"/>
      <c r="V1091" s="3"/>
      <c r="W1091" s="9"/>
      <c r="X1091" s="3"/>
      <c r="Y1091" s="3"/>
      <c r="Z1091" s="6"/>
      <c r="AA1091" s="3"/>
      <c r="AB1091" s="3"/>
      <c r="AC1091" s="3"/>
      <c r="AD1091" s="3"/>
    </row>
    <row r="1092" spans="20:30" hidden="1" x14ac:dyDescent="0.25">
      <c r="T1092" s="3"/>
      <c r="U1092" s="8"/>
      <c r="V1092" s="3"/>
      <c r="W1092" s="9"/>
      <c r="X1092" s="3"/>
      <c r="Y1092" s="3"/>
      <c r="Z1092" s="6"/>
      <c r="AA1092" s="3"/>
      <c r="AB1092" s="3"/>
      <c r="AC1092" s="3"/>
      <c r="AD1092" s="3"/>
    </row>
    <row r="1093" spans="20:30" hidden="1" x14ac:dyDescent="0.25">
      <c r="T1093" s="3"/>
      <c r="U1093" s="8"/>
      <c r="V1093" s="3"/>
      <c r="W1093" s="9"/>
      <c r="X1093" s="3"/>
      <c r="Y1093" s="3"/>
      <c r="Z1093" s="6"/>
      <c r="AA1093" s="3"/>
      <c r="AB1093" s="3"/>
      <c r="AC1093" s="3"/>
      <c r="AD1093" s="3"/>
    </row>
    <row r="1094" spans="20:30" hidden="1" x14ac:dyDescent="0.25">
      <c r="T1094" s="3"/>
      <c r="U1094" s="8"/>
      <c r="V1094" s="3"/>
      <c r="W1094" s="9"/>
      <c r="X1094" s="3"/>
      <c r="Y1094" s="3"/>
      <c r="Z1094" s="6"/>
      <c r="AA1094" s="3"/>
      <c r="AB1094" s="3"/>
      <c r="AC1094" s="3"/>
      <c r="AD1094" s="3"/>
    </row>
    <row r="1095" spans="20:30" hidden="1" x14ac:dyDescent="0.25">
      <c r="T1095" s="3"/>
      <c r="U1095" s="8"/>
      <c r="V1095" s="3"/>
      <c r="W1095" s="9"/>
      <c r="X1095" s="3"/>
      <c r="Y1095" s="3"/>
      <c r="Z1095" s="6"/>
      <c r="AA1095" s="3"/>
      <c r="AB1095" s="3"/>
      <c r="AC1095" s="3"/>
      <c r="AD1095" s="3"/>
    </row>
    <row r="1096" spans="20:30" hidden="1" x14ac:dyDescent="0.25">
      <c r="T1096" s="3"/>
      <c r="U1096" s="8"/>
      <c r="V1096" s="3"/>
      <c r="W1096" s="9"/>
      <c r="X1096" s="3"/>
      <c r="Y1096" s="3"/>
      <c r="Z1096" s="6"/>
      <c r="AA1096" s="3"/>
      <c r="AB1096" s="3"/>
      <c r="AC1096" s="3"/>
      <c r="AD1096" s="3"/>
    </row>
    <row r="1097" spans="20:30" hidden="1" x14ac:dyDescent="0.25">
      <c r="T1097" s="3"/>
      <c r="U1097" s="8"/>
      <c r="V1097" s="3"/>
      <c r="W1097" s="9"/>
      <c r="X1097" s="3"/>
      <c r="Y1097" s="3"/>
      <c r="Z1097" s="6"/>
      <c r="AA1097" s="3"/>
      <c r="AB1097" s="3"/>
      <c r="AC1097" s="3"/>
      <c r="AD1097" s="3"/>
    </row>
    <row r="1098" spans="20:30" hidden="1" x14ac:dyDescent="0.25">
      <c r="T1098" s="3"/>
      <c r="U1098" s="8"/>
      <c r="V1098" s="3"/>
      <c r="W1098" s="9"/>
      <c r="X1098" s="3"/>
      <c r="Y1098" s="3"/>
      <c r="Z1098" s="6"/>
      <c r="AA1098" s="3"/>
      <c r="AB1098" s="3"/>
      <c r="AC1098" s="3"/>
      <c r="AD1098" s="3"/>
    </row>
    <row r="1099" spans="20:30" hidden="1" x14ac:dyDescent="0.25">
      <c r="T1099" s="3"/>
      <c r="U1099" s="8"/>
      <c r="V1099" s="3"/>
      <c r="W1099" s="9"/>
      <c r="X1099" s="3"/>
      <c r="Y1099" s="3"/>
      <c r="Z1099" s="6"/>
      <c r="AA1099" s="3"/>
      <c r="AB1099" s="3"/>
      <c r="AC1099" s="3"/>
      <c r="AD1099" s="3"/>
    </row>
    <row r="1100" spans="20:30" hidden="1" x14ac:dyDescent="0.25">
      <c r="T1100" s="3"/>
      <c r="U1100" s="8"/>
      <c r="V1100" s="3"/>
      <c r="W1100" s="9"/>
      <c r="X1100" s="3"/>
      <c r="Y1100" s="3"/>
      <c r="Z1100" s="6"/>
      <c r="AA1100" s="3"/>
      <c r="AB1100" s="3"/>
      <c r="AC1100" s="3"/>
      <c r="AD1100" s="3"/>
    </row>
    <row r="1101" spans="20:30" hidden="1" x14ac:dyDescent="0.25">
      <c r="T1101" s="3"/>
      <c r="U1101" s="8"/>
      <c r="V1101" s="3"/>
      <c r="W1101" s="9"/>
      <c r="X1101" s="3"/>
      <c r="Y1101" s="3"/>
      <c r="Z1101" s="6"/>
      <c r="AA1101" s="3"/>
      <c r="AB1101" s="3"/>
      <c r="AC1101" s="3"/>
      <c r="AD1101" s="3"/>
    </row>
    <row r="1102" spans="20:30" hidden="1" x14ac:dyDescent="0.25">
      <c r="T1102" s="3"/>
      <c r="U1102" s="8"/>
      <c r="V1102" s="3"/>
      <c r="W1102" s="9"/>
      <c r="X1102" s="3"/>
      <c r="Y1102" s="3"/>
      <c r="Z1102" s="6"/>
      <c r="AA1102" s="3"/>
      <c r="AB1102" s="3"/>
      <c r="AC1102" s="3"/>
      <c r="AD1102" s="3"/>
    </row>
    <row r="1103" spans="20:30" hidden="1" x14ac:dyDescent="0.25">
      <c r="T1103" s="3"/>
      <c r="U1103" s="8"/>
      <c r="V1103" s="3"/>
      <c r="W1103" s="9"/>
      <c r="X1103" s="3"/>
      <c r="Y1103" s="3"/>
      <c r="Z1103" s="6"/>
      <c r="AA1103" s="3"/>
      <c r="AB1103" s="3"/>
      <c r="AC1103" s="3"/>
      <c r="AD1103" s="3"/>
    </row>
    <row r="1104" spans="20:30" hidden="1" x14ac:dyDescent="0.25">
      <c r="T1104" s="3"/>
      <c r="U1104" s="8"/>
      <c r="V1104" s="3"/>
      <c r="W1104" s="9"/>
      <c r="X1104" s="3"/>
      <c r="Y1104" s="3"/>
      <c r="Z1104" s="6"/>
      <c r="AA1104" s="3"/>
      <c r="AB1104" s="3"/>
      <c r="AC1104" s="3"/>
      <c r="AD1104" s="3"/>
    </row>
    <row r="1105" spans="20:30" hidden="1" x14ac:dyDescent="0.25">
      <c r="T1105" s="3"/>
      <c r="U1105" s="8"/>
      <c r="V1105" s="3"/>
      <c r="W1105" s="9"/>
      <c r="X1105" s="3"/>
      <c r="Y1105" s="3"/>
      <c r="Z1105" s="6"/>
      <c r="AA1105" s="3"/>
      <c r="AB1105" s="3"/>
      <c r="AC1105" s="3"/>
      <c r="AD1105" s="3"/>
    </row>
    <row r="1106" spans="20:30" hidden="1" x14ac:dyDescent="0.25">
      <c r="T1106" s="3"/>
      <c r="U1106" s="8"/>
      <c r="V1106" s="3"/>
      <c r="W1106" s="9"/>
      <c r="X1106" s="3"/>
      <c r="Y1106" s="3"/>
      <c r="Z1106" s="6"/>
      <c r="AA1106" s="3"/>
      <c r="AB1106" s="3"/>
      <c r="AC1106" s="3"/>
      <c r="AD1106" s="3"/>
    </row>
    <row r="1107" spans="20:30" hidden="1" x14ac:dyDescent="0.25">
      <c r="T1107" s="3"/>
      <c r="U1107" s="8"/>
      <c r="V1107" s="3"/>
      <c r="W1107" s="9"/>
      <c r="X1107" s="3"/>
      <c r="Y1107" s="3"/>
      <c r="Z1107" s="6"/>
      <c r="AA1107" s="3"/>
      <c r="AB1107" s="3"/>
      <c r="AC1107" s="3"/>
      <c r="AD1107" s="3"/>
    </row>
    <row r="1108" spans="20:30" hidden="1" x14ac:dyDescent="0.25">
      <c r="T1108" s="3"/>
      <c r="U1108" s="8"/>
      <c r="V1108" s="3"/>
      <c r="W1108" s="9"/>
      <c r="X1108" s="3"/>
      <c r="Y1108" s="3"/>
      <c r="Z1108" s="6"/>
      <c r="AA1108" s="3"/>
      <c r="AB1108" s="3"/>
      <c r="AC1108" s="3"/>
      <c r="AD1108" s="3"/>
    </row>
    <row r="1109" spans="20:30" hidden="1" x14ac:dyDescent="0.25">
      <c r="T1109" s="3"/>
      <c r="U1109" s="8"/>
      <c r="V1109" s="3"/>
      <c r="W1109" s="9"/>
      <c r="X1109" s="3"/>
      <c r="Y1109" s="3"/>
      <c r="Z1109" s="6"/>
      <c r="AA1109" s="3"/>
      <c r="AB1109" s="3"/>
      <c r="AC1109" s="3"/>
      <c r="AD1109" s="3"/>
    </row>
    <row r="1110" spans="20:30" hidden="1" x14ac:dyDescent="0.25">
      <c r="T1110" s="3"/>
      <c r="U1110" s="8"/>
      <c r="V1110" s="3"/>
      <c r="W1110" s="9"/>
      <c r="X1110" s="3"/>
      <c r="Y1110" s="3"/>
      <c r="Z1110" s="6"/>
      <c r="AA1110" s="3"/>
      <c r="AB1110" s="3"/>
      <c r="AC1110" s="3"/>
      <c r="AD1110" s="3"/>
    </row>
    <row r="1111" spans="20:30" hidden="1" x14ac:dyDescent="0.25">
      <c r="T1111" s="3"/>
      <c r="U1111" s="8"/>
      <c r="V1111" s="3"/>
      <c r="W1111" s="9"/>
      <c r="X1111" s="3"/>
      <c r="Y1111" s="3"/>
      <c r="Z1111" s="6"/>
      <c r="AA1111" s="3"/>
      <c r="AB1111" s="3"/>
      <c r="AC1111" s="3"/>
      <c r="AD1111" s="3"/>
    </row>
    <row r="1112" spans="20:30" hidden="1" x14ac:dyDescent="0.25">
      <c r="T1112" s="3"/>
      <c r="U1112" s="8"/>
      <c r="V1112" s="3"/>
      <c r="W1112" s="9"/>
      <c r="X1112" s="3"/>
      <c r="Y1112" s="3"/>
      <c r="Z1112" s="6"/>
      <c r="AA1112" s="3"/>
      <c r="AB1112" s="3"/>
      <c r="AC1112" s="3"/>
      <c r="AD1112" s="3"/>
    </row>
    <row r="1113" spans="20:30" hidden="1" x14ac:dyDescent="0.25">
      <c r="T1113" s="3"/>
      <c r="U1113" s="8"/>
      <c r="V1113" s="3"/>
      <c r="W1113" s="9"/>
      <c r="X1113" s="3"/>
      <c r="Y1113" s="3"/>
      <c r="Z1113" s="6"/>
      <c r="AA1113" s="3"/>
      <c r="AB1113" s="3"/>
      <c r="AC1113" s="3"/>
      <c r="AD1113" s="3"/>
    </row>
    <row r="1114" spans="20:30" hidden="1" x14ac:dyDescent="0.25">
      <c r="T1114" s="3"/>
      <c r="U1114" s="8"/>
      <c r="V1114" s="3"/>
      <c r="W1114" s="9"/>
      <c r="X1114" s="3"/>
      <c r="Y1114" s="3"/>
      <c r="Z1114" s="6"/>
      <c r="AA1114" s="3"/>
      <c r="AB1114" s="3"/>
      <c r="AC1114" s="3"/>
      <c r="AD1114" s="3"/>
    </row>
    <row r="1115" spans="20:30" hidden="1" x14ac:dyDescent="0.25">
      <c r="T1115" s="3"/>
      <c r="U1115" s="8"/>
      <c r="V1115" s="3"/>
      <c r="W1115" s="9"/>
      <c r="X1115" s="3"/>
      <c r="Y1115" s="3"/>
      <c r="Z1115" s="6"/>
      <c r="AA1115" s="3"/>
      <c r="AB1115" s="3"/>
      <c r="AC1115" s="3"/>
      <c r="AD1115" s="3"/>
    </row>
    <row r="1116" spans="20:30" hidden="1" x14ac:dyDescent="0.25">
      <c r="T1116" s="3"/>
      <c r="U1116" s="8"/>
      <c r="V1116" s="3"/>
      <c r="W1116" s="9"/>
      <c r="X1116" s="3"/>
      <c r="Y1116" s="3"/>
      <c r="Z1116" s="6"/>
      <c r="AA1116" s="3"/>
      <c r="AB1116" s="3"/>
      <c r="AC1116" s="3"/>
      <c r="AD1116" s="3"/>
    </row>
    <row r="1117" spans="20:30" hidden="1" x14ac:dyDescent="0.25">
      <c r="T1117" s="3"/>
      <c r="U1117" s="8"/>
      <c r="V1117" s="3"/>
      <c r="W1117" s="9"/>
      <c r="X1117" s="3"/>
      <c r="Y1117" s="3"/>
      <c r="Z1117" s="6"/>
      <c r="AA1117" s="3"/>
      <c r="AB1117" s="3"/>
      <c r="AC1117" s="3"/>
      <c r="AD1117" s="3"/>
    </row>
    <row r="1118" spans="20:30" hidden="1" x14ac:dyDescent="0.25">
      <c r="T1118" s="3"/>
      <c r="U1118" s="8"/>
      <c r="V1118" s="3"/>
      <c r="W1118" s="9"/>
      <c r="X1118" s="3"/>
      <c r="Y1118" s="3"/>
      <c r="Z1118" s="6"/>
      <c r="AA1118" s="3"/>
      <c r="AB1118" s="3"/>
      <c r="AC1118" s="3"/>
      <c r="AD1118" s="3"/>
    </row>
    <row r="1119" spans="20:30" hidden="1" x14ac:dyDescent="0.25">
      <c r="T1119" s="3"/>
      <c r="U1119" s="8"/>
      <c r="V1119" s="3"/>
      <c r="W1119" s="9"/>
      <c r="X1119" s="3"/>
      <c r="Y1119" s="3"/>
      <c r="Z1119" s="6"/>
      <c r="AA1119" s="3"/>
      <c r="AB1119" s="3"/>
      <c r="AC1119" s="3"/>
      <c r="AD1119" s="3"/>
    </row>
    <row r="1120" spans="20:30" hidden="1" x14ac:dyDescent="0.25">
      <c r="T1120" s="3"/>
      <c r="U1120" s="8"/>
      <c r="V1120" s="3"/>
      <c r="W1120" s="9"/>
      <c r="X1120" s="3"/>
      <c r="Y1120" s="3"/>
      <c r="Z1120" s="6"/>
      <c r="AA1120" s="3"/>
      <c r="AB1120" s="3"/>
      <c r="AC1120" s="3"/>
      <c r="AD1120" s="3"/>
    </row>
    <row r="1121" spans="20:30" hidden="1" x14ac:dyDescent="0.25">
      <c r="T1121" s="3"/>
      <c r="U1121" s="8"/>
      <c r="V1121" s="3"/>
      <c r="W1121" s="9"/>
      <c r="X1121" s="3"/>
      <c r="Y1121" s="3"/>
      <c r="Z1121" s="6"/>
      <c r="AA1121" s="3"/>
      <c r="AB1121" s="3"/>
      <c r="AC1121" s="3"/>
      <c r="AD1121" s="3"/>
    </row>
    <row r="1122" spans="20:30" hidden="1" x14ac:dyDescent="0.25">
      <c r="T1122" s="3"/>
      <c r="U1122" s="8"/>
      <c r="V1122" s="3"/>
      <c r="W1122" s="9"/>
      <c r="X1122" s="3"/>
      <c r="Y1122" s="3"/>
      <c r="Z1122" s="6"/>
      <c r="AA1122" s="3"/>
      <c r="AB1122" s="3"/>
      <c r="AC1122" s="3"/>
      <c r="AD1122" s="3"/>
    </row>
    <row r="1123" spans="20:30" hidden="1" x14ac:dyDescent="0.25">
      <c r="T1123" s="3"/>
      <c r="U1123" s="8"/>
      <c r="V1123" s="3"/>
      <c r="W1123" s="9"/>
      <c r="X1123" s="3"/>
      <c r="Y1123" s="3"/>
      <c r="Z1123" s="6"/>
      <c r="AA1123" s="3"/>
      <c r="AB1123" s="3"/>
      <c r="AC1123" s="3"/>
      <c r="AD1123" s="3"/>
    </row>
    <row r="1124" spans="20:30" hidden="1" x14ac:dyDescent="0.25">
      <c r="T1124" s="3"/>
      <c r="U1124" s="8"/>
      <c r="V1124" s="3"/>
      <c r="W1124" s="9"/>
      <c r="X1124" s="3"/>
      <c r="Y1124" s="3"/>
      <c r="Z1124" s="6"/>
      <c r="AA1124" s="3"/>
      <c r="AB1124" s="3"/>
      <c r="AC1124" s="3"/>
      <c r="AD1124" s="3"/>
    </row>
    <row r="1125" spans="20:30" hidden="1" x14ac:dyDescent="0.25">
      <c r="T1125" s="3"/>
      <c r="U1125" s="8"/>
      <c r="V1125" s="3"/>
      <c r="W1125" s="9"/>
      <c r="X1125" s="3"/>
      <c r="Y1125" s="3"/>
      <c r="Z1125" s="6"/>
      <c r="AA1125" s="3"/>
      <c r="AB1125" s="3"/>
      <c r="AC1125" s="3"/>
      <c r="AD1125" s="3"/>
    </row>
    <row r="1126" spans="20:30" hidden="1" x14ac:dyDescent="0.25">
      <c r="T1126" s="3"/>
      <c r="U1126" s="8"/>
      <c r="V1126" s="3"/>
      <c r="W1126" s="9"/>
      <c r="X1126" s="3"/>
      <c r="Y1126" s="3"/>
      <c r="Z1126" s="6"/>
      <c r="AA1126" s="3"/>
      <c r="AB1126" s="3"/>
      <c r="AC1126" s="3"/>
      <c r="AD1126" s="3"/>
    </row>
    <row r="1127" spans="20:30" hidden="1" x14ac:dyDescent="0.25">
      <c r="T1127" s="3"/>
      <c r="U1127" s="8"/>
      <c r="V1127" s="3"/>
      <c r="W1127" s="9"/>
      <c r="X1127" s="3"/>
      <c r="Y1127" s="3"/>
      <c r="Z1127" s="6"/>
      <c r="AA1127" s="3"/>
      <c r="AB1127" s="3"/>
      <c r="AC1127" s="3"/>
      <c r="AD1127" s="3"/>
    </row>
    <row r="1128" spans="20:30" hidden="1" x14ac:dyDescent="0.25">
      <c r="T1128" s="3"/>
      <c r="U1128" s="8"/>
      <c r="V1128" s="3"/>
      <c r="W1128" s="9"/>
      <c r="X1128" s="3"/>
      <c r="Y1128" s="3"/>
      <c r="Z1128" s="6"/>
      <c r="AA1128" s="3"/>
      <c r="AB1128" s="3"/>
      <c r="AC1128" s="3"/>
      <c r="AD1128" s="3"/>
    </row>
    <row r="1129" spans="20:30" hidden="1" x14ac:dyDescent="0.25">
      <c r="T1129" s="3"/>
      <c r="U1129" s="8"/>
      <c r="V1129" s="3"/>
      <c r="W1129" s="9"/>
      <c r="X1129" s="3"/>
      <c r="Y1129" s="3"/>
      <c r="Z1129" s="6"/>
      <c r="AA1129" s="3"/>
      <c r="AB1129" s="3"/>
      <c r="AC1129" s="3"/>
      <c r="AD1129" s="3"/>
    </row>
    <row r="1130" spans="20:30" hidden="1" x14ac:dyDescent="0.25">
      <c r="T1130" s="3"/>
      <c r="U1130" s="8"/>
      <c r="V1130" s="3"/>
      <c r="W1130" s="9"/>
      <c r="X1130" s="3"/>
      <c r="Y1130" s="3"/>
      <c r="Z1130" s="6"/>
      <c r="AA1130" s="3"/>
      <c r="AB1130" s="3"/>
      <c r="AC1130" s="3"/>
      <c r="AD1130" s="3"/>
    </row>
    <row r="1131" spans="20:30" hidden="1" x14ac:dyDescent="0.25">
      <c r="T1131" s="3"/>
      <c r="U1131" s="8"/>
      <c r="V1131" s="3"/>
      <c r="W1131" s="9"/>
      <c r="X1131" s="3"/>
      <c r="Y1131" s="3"/>
      <c r="Z1131" s="6"/>
      <c r="AA1131" s="3"/>
      <c r="AB1131" s="3"/>
      <c r="AC1131" s="3"/>
      <c r="AD1131" s="3"/>
    </row>
    <row r="1132" spans="20:30" hidden="1" x14ac:dyDescent="0.25">
      <c r="T1132" s="3"/>
      <c r="U1132" s="8"/>
      <c r="V1132" s="3"/>
      <c r="W1132" s="9"/>
      <c r="X1132" s="3"/>
      <c r="Y1132" s="3"/>
      <c r="Z1132" s="6"/>
      <c r="AA1132" s="3"/>
      <c r="AB1132" s="3"/>
      <c r="AC1132" s="3"/>
      <c r="AD1132" s="3"/>
    </row>
    <row r="1133" spans="20:30" hidden="1" x14ac:dyDescent="0.25">
      <c r="T1133" s="3"/>
      <c r="U1133" s="8"/>
      <c r="V1133" s="3"/>
      <c r="W1133" s="9"/>
      <c r="X1133" s="3"/>
      <c r="Y1133" s="3"/>
      <c r="Z1133" s="6"/>
      <c r="AA1133" s="3"/>
      <c r="AB1133" s="3"/>
      <c r="AC1133" s="3"/>
      <c r="AD1133" s="3"/>
    </row>
    <row r="1134" spans="20:30" hidden="1" x14ac:dyDescent="0.25">
      <c r="T1134" s="3"/>
      <c r="U1134" s="8"/>
      <c r="V1134" s="3"/>
      <c r="W1134" s="9"/>
      <c r="X1134" s="3"/>
      <c r="Y1134" s="3"/>
      <c r="Z1134" s="6"/>
      <c r="AA1134" s="3"/>
      <c r="AB1134" s="3"/>
      <c r="AC1134" s="3"/>
      <c r="AD1134" s="3"/>
    </row>
    <row r="1135" spans="20:30" hidden="1" x14ac:dyDescent="0.25">
      <c r="T1135" s="3"/>
      <c r="U1135" s="8"/>
      <c r="V1135" s="3"/>
      <c r="W1135" s="9"/>
      <c r="X1135" s="3"/>
      <c r="Y1135" s="3"/>
      <c r="Z1135" s="6"/>
      <c r="AA1135" s="3"/>
      <c r="AB1135" s="3"/>
      <c r="AC1135" s="3"/>
      <c r="AD1135" s="3"/>
    </row>
    <row r="1136" spans="20:30" hidden="1" x14ac:dyDescent="0.25">
      <c r="T1136" s="3"/>
      <c r="U1136" s="8"/>
      <c r="V1136" s="3"/>
      <c r="W1136" s="9"/>
      <c r="X1136" s="3"/>
      <c r="Y1136" s="3"/>
      <c r="Z1136" s="6"/>
      <c r="AA1136" s="3"/>
      <c r="AB1136" s="3"/>
      <c r="AC1136" s="3"/>
      <c r="AD1136" s="3"/>
    </row>
    <row r="1137" spans="20:30" hidden="1" x14ac:dyDescent="0.25">
      <c r="T1137" s="3"/>
      <c r="U1137" s="8"/>
      <c r="V1137" s="3"/>
      <c r="W1137" s="9"/>
      <c r="X1137" s="3"/>
      <c r="Y1137" s="3"/>
      <c r="Z1137" s="6"/>
      <c r="AA1137" s="3"/>
      <c r="AB1137" s="3"/>
      <c r="AC1137" s="3"/>
      <c r="AD1137" s="3"/>
    </row>
    <row r="1138" spans="20:30" hidden="1" x14ac:dyDescent="0.25">
      <c r="T1138" s="3"/>
      <c r="U1138" s="8"/>
      <c r="V1138" s="3"/>
      <c r="W1138" s="9"/>
      <c r="X1138" s="3"/>
      <c r="Y1138" s="3"/>
      <c r="Z1138" s="6"/>
      <c r="AA1138" s="3"/>
      <c r="AB1138" s="3"/>
      <c r="AC1138" s="3"/>
      <c r="AD1138" s="3"/>
    </row>
    <row r="1139" spans="20:30" hidden="1" x14ac:dyDescent="0.25">
      <c r="T1139" s="3"/>
      <c r="U1139" s="8"/>
      <c r="V1139" s="3"/>
      <c r="W1139" s="9"/>
      <c r="X1139" s="3"/>
      <c r="Y1139" s="3"/>
      <c r="Z1139" s="6"/>
      <c r="AA1139" s="3"/>
      <c r="AB1139" s="3"/>
      <c r="AC1139" s="3"/>
      <c r="AD1139" s="3"/>
    </row>
    <row r="1140" spans="20:30" hidden="1" x14ac:dyDescent="0.25">
      <c r="T1140" s="3"/>
      <c r="U1140" s="8"/>
      <c r="V1140" s="3"/>
      <c r="W1140" s="9"/>
      <c r="X1140" s="3"/>
      <c r="Y1140" s="3"/>
      <c r="Z1140" s="6"/>
      <c r="AA1140" s="3"/>
      <c r="AB1140" s="3"/>
      <c r="AC1140" s="3"/>
      <c r="AD1140" s="3"/>
    </row>
    <row r="1141" spans="20:30" hidden="1" x14ac:dyDescent="0.25">
      <c r="T1141" s="3"/>
      <c r="U1141" s="8"/>
      <c r="V1141" s="3"/>
      <c r="W1141" s="9"/>
      <c r="X1141" s="3"/>
      <c r="Y1141" s="3"/>
      <c r="Z1141" s="6"/>
      <c r="AA1141" s="3"/>
      <c r="AB1141" s="3"/>
      <c r="AC1141" s="3"/>
      <c r="AD1141" s="3"/>
    </row>
    <row r="1142" spans="20:30" hidden="1" x14ac:dyDescent="0.25">
      <c r="T1142" s="3"/>
      <c r="U1142" s="8"/>
      <c r="V1142" s="3"/>
      <c r="W1142" s="9"/>
      <c r="X1142" s="3"/>
      <c r="Y1142" s="3"/>
      <c r="Z1142" s="6"/>
      <c r="AA1142" s="3"/>
      <c r="AB1142" s="3"/>
      <c r="AC1142" s="3"/>
      <c r="AD1142" s="3"/>
    </row>
    <row r="1143" spans="20:30" hidden="1" x14ac:dyDescent="0.25">
      <c r="T1143" s="3"/>
      <c r="U1143" s="8"/>
      <c r="V1143" s="3"/>
      <c r="W1143" s="9"/>
      <c r="X1143" s="3"/>
      <c r="Y1143" s="3"/>
      <c r="Z1143" s="6"/>
      <c r="AA1143" s="3"/>
      <c r="AB1143" s="3"/>
      <c r="AC1143" s="3"/>
      <c r="AD1143" s="3"/>
    </row>
    <row r="1144" spans="20:30" hidden="1" x14ac:dyDescent="0.25">
      <c r="T1144" s="3"/>
      <c r="U1144" s="8"/>
      <c r="V1144" s="3"/>
      <c r="W1144" s="9"/>
      <c r="X1144" s="3"/>
      <c r="Y1144" s="3"/>
      <c r="Z1144" s="6"/>
      <c r="AA1144" s="3"/>
      <c r="AB1144" s="3"/>
      <c r="AC1144" s="3"/>
      <c r="AD1144" s="3"/>
    </row>
    <row r="1145" spans="20:30" hidden="1" x14ac:dyDescent="0.25">
      <c r="T1145" s="3"/>
      <c r="U1145" s="8"/>
      <c r="V1145" s="3"/>
      <c r="W1145" s="9"/>
      <c r="X1145" s="3"/>
      <c r="Y1145" s="3"/>
      <c r="Z1145" s="6"/>
      <c r="AA1145" s="3"/>
      <c r="AB1145" s="3"/>
      <c r="AC1145" s="3"/>
      <c r="AD1145" s="3"/>
    </row>
    <row r="1146" spans="20:30" hidden="1" x14ac:dyDescent="0.25">
      <c r="T1146" s="3"/>
      <c r="U1146" s="8"/>
      <c r="V1146" s="3"/>
      <c r="W1146" s="9"/>
      <c r="X1146" s="3"/>
      <c r="Y1146" s="3"/>
      <c r="Z1146" s="6"/>
      <c r="AA1146" s="3"/>
      <c r="AB1146" s="3"/>
      <c r="AC1146" s="3"/>
      <c r="AD1146" s="3"/>
    </row>
    <row r="1147" spans="20:30" hidden="1" x14ac:dyDescent="0.25">
      <c r="T1147" s="3"/>
      <c r="U1147" s="8"/>
      <c r="V1147" s="3"/>
      <c r="W1147" s="9"/>
      <c r="X1147" s="3"/>
      <c r="Y1147" s="3"/>
      <c r="Z1147" s="6"/>
      <c r="AA1147" s="3"/>
      <c r="AB1147" s="3"/>
      <c r="AC1147" s="3"/>
      <c r="AD1147" s="3"/>
    </row>
    <row r="1148" spans="20:30" hidden="1" x14ac:dyDescent="0.25">
      <c r="T1148" s="3"/>
      <c r="U1148" s="8"/>
      <c r="V1148" s="3"/>
      <c r="W1148" s="9"/>
      <c r="X1148" s="3"/>
      <c r="Y1148" s="3"/>
      <c r="Z1148" s="6"/>
      <c r="AA1148" s="3"/>
      <c r="AB1148" s="3"/>
      <c r="AC1148" s="3"/>
      <c r="AD1148" s="3"/>
    </row>
    <row r="1149" spans="20:30" hidden="1" x14ac:dyDescent="0.25">
      <c r="T1149" s="3"/>
      <c r="U1149" s="8"/>
      <c r="V1149" s="3"/>
      <c r="W1149" s="9"/>
      <c r="X1149" s="3"/>
      <c r="Y1149" s="3"/>
      <c r="Z1149" s="6"/>
      <c r="AA1149" s="3"/>
      <c r="AB1149" s="3"/>
      <c r="AC1149" s="3"/>
      <c r="AD1149" s="3"/>
    </row>
    <row r="1150" spans="20:30" hidden="1" x14ac:dyDescent="0.25">
      <c r="T1150" s="3"/>
      <c r="U1150" s="8"/>
      <c r="V1150" s="3"/>
      <c r="W1150" s="9"/>
      <c r="X1150" s="3"/>
      <c r="Y1150" s="3"/>
      <c r="Z1150" s="6"/>
      <c r="AA1150" s="3"/>
      <c r="AB1150" s="3"/>
      <c r="AC1150" s="3"/>
      <c r="AD1150" s="3"/>
    </row>
    <row r="1151" spans="20:30" hidden="1" x14ac:dyDescent="0.25">
      <c r="T1151" s="3"/>
      <c r="U1151" s="8"/>
      <c r="V1151" s="3"/>
      <c r="W1151" s="9"/>
      <c r="X1151" s="3"/>
      <c r="Y1151" s="3"/>
      <c r="Z1151" s="6"/>
      <c r="AA1151" s="3"/>
      <c r="AB1151" s="3"/>
      <c r="AC1151" s="3"/>
      <c r="AD1151" s="3"/>
    </row>
    <row r="1152" spans="20:30" hidden="1" x14ac:dyDescent="0.25">
      <c r="T1152" s="3"/>
      <c r="U1152" s="8"/>
      <c r="V1152" s="3"/>
      <c r="W1152" s="9"/>
      <c r="X1152" s="3"/>
      <c r="Y1152" s="3"/>
      <c r="Z1152" s="6"/>
      <c r="AA1152" s="3"/>
      <c r="AB1152" s="3"/>
      <c r="AC1152" s="3"/>
      <c r="AD1152" s="3"/>
    </row>
    <row r="1153" spans="20:30" hidden="1" x14ac:dyDescent="0.25">
      <c r="T1153" s="3"/>
      <c r="U1153" s="8"/>
      <c r="V1153" s="3"/>
      <c r="W1153" s="9"/>
      <c r="X1153" s="3"/>
      <c r="Y1153" s="3"/>
      <c r="Z1153" s="6"/>
      <c r="AA1153" s="3"/>
      <c r="AB1153" s="3"/>
      <c r="AC1153" s="3"/>
      <c r="AD1153" s="3"/>
    </row>
    <row r="1154" spans="20:30" hidden="1" x14ac:dyDescent="0.25">
      <c r="T1154" s="3"/>
      <c r="U1154" s="8"/>
      <c r="V1154" s="3"/>
      <c r="W1154" s="9"/>
      <c r="X1154" s="3"/>
      <c r="Y1154" s="3"/>
      <c r="Z1154" s="6"/>
      <c r="AA1154" s="3"/>
      <c r="AB1154" s="3"/>
      <c r="AC1154" s="3"/>
      <c r="AD1154" s="3"/>
    </row>
    <row r="1155" spans="20:30" hidden="1" x14ac:dyDescent="0.25">
      <c r="T1155" s="3"/>
      <c r="U1155" s="8"/>
      <c r="V1155" s="3"/>
      <c r="W1155" s="9"/>
      <c r="X1155" s="3"/>
      <c r="Y1155" s="3"/>
      <c r="Z1155" s="6"/>
      <c r="AA1155" s="3"/>
      <c r="AB1155" s="3"/>
      <c r="AC1155" s="3"/>
      <c r="AD1155" s="3"/>
    </row>
    <row r="1156" spans="20:30" hidden="1" x14ac:dyDescent="0.25">
      <c r="T1156" s="3"/>
      <c r="U1156" s="8"/>
      <c r="V1156" s="3"/>
      <c r="W1156" s="9"/>
      <c r="X1156" s="3"/>
      <c r="Y1156" s="3"/>
      <c r="Z1156" s="6"/>
      <c r="AA1156" s="3"/>
      <c r="AB1156" s="3"/>
      <c r="AC1156" s="3"/>
      <c r="AD1156" s="3"/>
    </row>
    <row r="1157" spans="20:30" hidden="1" x14ac:dyDescent="0.25">
      <c r="T1157" s="3"/>
      <c r="U1157" s="8"/>
      <c r="V1157" s="3"/>
      <c r="W1157" s="9"/>
      <c r="X1157" s="3"/>
      <c r="Y1157" s="3"/>
      <c r="Z1157" s="6"/>
      <c r="AA1157" s="3"/>
      <c r="AB1157" s="3"/>
      <c r="AC1157" s="3"/>
      <c r="AD1157" s="3"/>
    </row>
    <row r="1158" spans="20:30" hidden="1" x14ac:dyDescent="0.25">
      <c r="T1158" s="3"/>
      <c r="U1158" s="8"/>
      <c r="V1158" s="3"/>
      <c r="W1158" s="9"/>
      <c r="X1158" s="3"/>
      <c r="Y1158" s="3"/>
      <c r="Z1158" s="6"/>
      <c r="AA1158" s="3"/>
      <c r="AB1158" s="3"/>
      <c r="AC1158" s="3"/>
      <c r="AD1158" s="3"/>
    </row>
    <row r="1159" spans="20:30" hidden="1" x14ac:dyDescent="0.25">
      <c r="T1159" s="3"/>
      <c r="U1159" s="8"/>
      <c r="V1159" s="3"/>
      <c r="W1159" s="9"/>
      <c r="X1159" s="3"/>
      <c r="Y1159" s="3"/>
      <c r="Z1159" s="6"/>
      <c r="AA1159" s="3"/>
      <c r="AB1159" s="3"/>
      <c r="AC1159" s="3"/>
      <c r="AD1159" s="3"/>
    </row>
    <row r="1160" spans="20:30" hidden="1" x14ac:dyDescent="0.25">
      <c r="T1160" s="3"/>
      <c r="U1160" s="8"/>
      <c r="V1160" s="3"/>
      <c r="W1160" s="9"/>
      <c r="X1160" s="3"/>
      <c r="Y1160" s="3"/>
      <c r="Z1160" s="6"/>
      <c r="AA1160" s="3"/>
      <c r="AB1160" s="3"/>
      <c r="AC1160" s="3"/>
      <c r="AD1160" s="3"/>
    </row>
    <row r="1161" spans="20:30" hidden="1" x14ac:dyDescent="0.25">
      <c r="T1161" s="3"/>
      <c r="U1161" s="8"/>
      <c r="V1161" s="3"/>
      <c r="W1161" s="9"/>
      <c r="X1161" s="3"/>
      <c r="Y1161" s="3"/>
      <c r="Z1161" s="6"/>
      <c r="AA1161" s="3"/>
      <c r="AB1161" s="3"/>
      <c r="AC1161" s="3"/>
      <c r="AD1161" s="3"/>
    </row>
    <row r="1162" spans="20:30" hidden="1" x14ac:dyDescent="0.25">
      <c r="T1162" s="3"/>
      <c r="U1162" s="8"/>
      <c r="V1162" s="3"/>
      <c r="W1162" s="9"/>
      <c r="X1162" s="3"/>
      <c r="Y1162" s="3"/>
      <c r="Z1162" s="6"/>
      <c r="AA1162" s="3"/>
      <c r="AB1162" s="3"/>
      <c r="AC1162" s="3"/>
      <c r="AD1162" s="3"/>
    </row>
    <row r="1163" spans="20:30" hidden="1" x14ac:dyDescent="0.25">
      <c r="T1163" s="3"/>
      <c r="U1163" s="8"/>
      <c r="V1163" s="3"/>
      <c r="W1163" s="9"/>
      <c r="X1163" s="3"/>
      <c r="Y1163" s="3"/>
      <c r="Z1163" s="6"/>
      <c r="AA1163" s="3"/>
      <c r="AB1163" s="3"/>
      <c r="AC1163" s="3"/>
      <c r="AD1163" s="3"/>
    </row>
    <row r="1164" spans="20:30" hidden="1" x14ac:dyDescent="0.25">
      <c r="T1164" s="3"/>
      <c r="U1164" s="8"/>
      <c r="V1164" s="3"/>
      <c r="W1164" s="9"/>
      <c r="X1164" s="3"/>
      <c r="Y1164" s="3"/>
      <c r="Z1164" s="6"/>
      <c r="AA1164" s="3"/>
      <c r="AB1164" s="3"/>
      <c r="AC1164" s="3"/>
      <c r="AD1164" s="3"/>
    </row>
    <row r="1165" spans="20:30" hidden="1" x14ac:dyDescent="0.25">
      <c r="T1165" s="3"/>
      <c r="U1165" s="8"/>
      <c r="V1165" s="3"/>
      <c r="W1165" s="9"/>
      <c r="X1165" s="3"/>
      <c r="Y1165" s="3"/>
      <c r="Z1165" s="6"/>
      <c r="AA1165" s="3"/>
      <c r="AB1165" s="3"/>
      <c r="AC1165" s="3"/>
      <c r="AD1165" s="3"/>
    </row>
    <row r="1166" spans="20:30" hidden="1" x14ac:dyDescent="0.25">
      <c r="T1166" s="3"/>
      <c r="U1166" s="8"/>
      <c r="V1166" s="3"/>
      <c r="W1166" s="9"/>
      <c r="X1166" s="3"/>
      <c r="Y1166" s="3"/>
      <c r="Z1166" s="6"/>
      <c r="AA1166" s="3"/>
      <c r="AB1166" s="3"/>
      <c r="AC1166" s="3"/>
      <c r="AD1166" s="3"/>
    </row>
    <row r="1167" spans="20:30" hidden="1" x14ac:dyDescent="0.25">
      <c r="T1167" s="3"/>
      <c r="U1167" s="8"/>
      <c r="V1167" s="3"/>
      <c r="W1167" s="9"/>
      <c r="X1167" s="3"/>
      <c r="Y1167" s="3"/>
      <c r="Z1167" s="6"/>
      <c r="AA1167" s="3"/>
      <c r="AB1167" s="3"/>
      <c r="AC1167" s="3"/>
      <c r="AD1167" s="3"/>
    </row>
    <row r="1168" spans="20:30" hidden="1" x14ac:dyDescent="0.25">
      <c r="T1168" s="3"/>
      <c r="U1168" s="8"/>
      <c r="V1168" s="3"/>
      <c r="W1168" s="9"/>
      <c r="X1168" s="3"/>
      <c r="Y1168" s="3"/>
      <c r="Z1168" s="6"/>
      <c r="AA1168" s="3"/>
      <c r="AB1168" s="3"/>
      <c r="AC1168" s="3"/>
      <c r="AD1168" s="3"/>
    </row>
    <row r="1169" spans="20:30" hidden="1" x14ac:dyDescent="0.25">
      <c r="T1169" s="3"/>
      <c r="U1169" s="8"/>
      <c r="V1169" s="3"/>
      <c r="W1169" s="9"/>
      <c r="X1169" s="3"/>
      <c r="Y1169" s="3"/>
      <c r="Z1169" s="6"/>
      <c r="AA1169" s="3"/>
      <c r="AB1169" s="3"/>
      <c r="AC1169" s="3"/>
      <c r="AD1169" s="3"/>
    </row>
    <row r="1170" spans="20:30" hidden="1" x14ac:dyDescent="0.25">
      <c r="T1170" s="3"/>
      <c r="U1170" s="8"/>
      <c r="V1170" s="3"/>
      <c r="W1170" s="9"/>
      <c r="X1170" s="3"/>
      <c r="Y1170" s="3"/>
      <c r="Z1170" s="6"/>
      <c r="AA1170" s="3"/>
      <c r="AB1170" s="3"/>
      <c r="AC1170" s="3"/>
      <c r="AD1170" s="3"/>
    </row>
    <row r="1171" spans="20:30" hidden="1" x14ac:dyDescent="0.25">
      <c r="T1171" s="3"/>
      <c r="U1171" s="8"/>
      <c r="V1171" s="3"/>
      <c r="W1171" s="9"/>
      <c r="X1171" s="3"/>
      <c r="Y1171" s="3"/>
      <c r="Z1171" s="6"/>
      <c r="AA1171" s="3"/>
      <c r="AB1171" s="3"/>
      <c r="AC1171" s="3"/>
      <c r="AD1171" s="3"/>
    </row>
    <row r="1172" spans="20:30" hidden="1" x14ac:dyDescent="0.25">
      <c r="T1172" s="3"/>
      <c r="U1172" s="8"/>
      <c r="V1172" s="3"/>
      <c r="W1172" s="9"/>
      <c r="X1172" s="3"/>
      <c r="Y1172" s="3"/>
      <c r="Z1172" s="6"/>
      <c r="AA1172" s="3"/>
      <c r="AB1172" s="3"/>
      <c r="AC1172" s="3"/>
      <c r="AD1172" s="3"/>
    </row>
    <row r="1173" spans="20:30" hidden="1" x14ac:dyDescent="0.25">
      <c r="T1173" s="3"/>
      <c r="U1173" s="8"/>
      <c r="V1173" s="3"/>
      <c r="W1173" s="9"/>
      <c r="X1173" s="3"/>
      <c r="Y1173" s="3"/>
      <c r="Z1173" s="6"/>
      <c r="AA1173" s="3"/>
      <c r="AB1173" s="3"/>
      <c r="AC1173" s="3"/>
      <c r="AD1173" s="3"/>
    </row>
    <row r="1174" spans="20:30" hidden="1" x14ac:dyDescent="0.25">
      <c r="T1174" s="3"/>
      <c r="U1174" s="8"/>
      <c r="V1174" s="3"/>
      <c r="W1174" s="9"/>
      <c r="X1174" s="3"/>
      <c r="Y1174" s="3"/>
      <c r="Z1174" s="6"/>
      <c r="AA1174" s="3"/>
      <c r="AB1174" s="3"/>
      <c r="AC1174" s="3"/>
      <c r="AD1174" s="3"/>
    </row>
    <row r="1175" spans="20:30" hidden="1" x14ac:dyDescent="0.25">
      <c r="T1175" s="3"/>
      <c r="U1175" s="8"/>
      <c r="V1175" s="3"/>
      <c r="W1175" s="9"/>
      <c r="X1175" s="3"/>
      <c r="Y1175" s="3"/>
      <c r="Z1175" s="6"/>
      <c r="AA1175" s="3"/>
      <c r="AB1175" s="3"/>
      <c r="AC1175" s="3"/>
      <c r="AD1175" s="3"/>
    </row>
    <row r="1176" spans="20:30" hidden="1" x14ac:dyDescent="0.25">
      <c r="T1176" s="3"/>
      <c r="U1176" s="8"/>
      <c r="V1176" s="3"/>
      <c r="W1176" s="9"/>
      <c r="X1176" s="3"/>
      <c r="Y1176" s="3"/>
      <c r="Z1176" s="6"/>
      <c r="AA1176" s="3"/>
      <c r="AB1176" s="3"/>
      <c r="AC1176" s="3"/>
      <c r="AD1176" s="3"/>
    </row>
    <row r="1177" spans="20:30" hidden="1" x14ac:dyDescent="0.25">
      <c r="T1177" s="3"/>
      <c r="U1177" s="8"/>
      <c r="V1177" s="3"/>
      <c r="W1177" s="9"/>
      <c r="X1177" s="3"/>
      <c r="Y1177" s="3"/>
      <c r="Z1177" s="6"/>
      <c r="AA1177" s="3"/>
      <c r="AB1177" s="3"/>
      <c r="AC1177" s="3"/>
      <c r="AD1177" s="3"/>
    </row>
    <row r="1178" spans="20:30" hidden="1" x14ac:dyDescent="0.25">
      <c r="T1178" s="3"/>
      <c r="U1178" s="8"/>
      <c r="V1178" s="3"/>
      <c r="W1178" s="9"/>
      <c r="X1178" s="3"/>
      <c r="Y1178" s="3"/>
      <c r="Z1178" s="6"/>
      <c r="AA1178" s="3"/>
      <c r="AB1178" s="3"/>
      <c r="AC1178" s="3"/>
      <c r="AD1178" s="3"/>
    </row>
    <row r="1179" spans="20:30" hidden="1" x14ac:dyDescent="0.25">
      <c r="T1179" s="3"/>
      <c r="U1179" s="8"/>
      <c r="V1179" s="3"/>
      <c r="W1179" s="9"/>
      <c r="X1179" s="3"/>
      <c r="Y1179" s="3"/>
      <c r="Z1179" s="6"/>
      <c r="AA1179" s="3"/>
      <c r="AB1179" s="3"/>
      <c r="AC1179" s="3"/>
      <c r="AD1179" s="3"/>
    </row>
    <row r="1180" spans="20:30" hidden="1" x14ac:dyDescent="0.25">
      <c r="T1180" s="3"/>
      <c r="U1180" s="8"/>
      <c r="V1180" s="3"/>
      <c r="W1180" s="9"/>
      <c r="X1180" s="3"/>
      <c r="Y1180" s="3"/>
      <c r="Z1180" s="6"/>
      <c r="AA1180" s="3"/>
      <c r="AB1180" s="3"/>
      <c r="AC1180" s="3"/>
      <c r="AD1180" s="3"/>
    </row>
    <row r="1181" spans="20:30" hidden="1" x14ac:dyDescent="0.25">
      <c r="T1181" s="3"/>
      <c r="U1181" s="8"/>
      <c r="V1181" s="3"/>
      <c r="W1181" s="9"/>
      <c r="X1181" s="3"/>
      <c r="Y1181" s="3"/>
      <c r="Z1181" s="6"/>
      <c r="AA1181" s="3"/>
      <c r="AB1181" s="3"/>
      <c r="AC1181" s="3"/>
      <c r="AD1181" s="3"/>
    </row>
    <row r="1182" spans="20:30" hidden="1" x14ac:dyDescent="0.25">
      <c r="T1182" s="3"/>
      <c r="U1182" s="8"/>
      <c r="V1182" s="3"/>
      <c r="W1182" s="9"/>
      <c r="X1182" s="3"/>
      <c r="Y1182" s="3"/>
      <c r="Z1182" s="6"/>
      <c r="AA1182" s="3"/>
      <c r="AB1182" s="3"/>
      <c r="AC1182" s="3"/>
      <c r="AD1182" s="3"/>
    </row>
    <row r="1183" spans="20:30" hidden="1" x14ac:dyDescent="0.25">
      <c r="T1183" s="3"/>
      <c r="U1183" s="8"/>
      <c r="V1183" s="3"/>
      <c r="W1183" s="9"/>
      <c r="X1183" s="3"/>
      <c r="Y1183" s="3"/>
      <c r="Z1183" s="6"/>
      <c r="AA1183" s="3"/>
      <c r="AB1183" s="3"/>
      <c r="AC1183" s="3"/>
      <c r="AD1183" s="3"/>
    </row>
    <row r="1184" spans="20:30" hidden="1" x14ac:dyDescent="0.25">
      <c r="T1184" s="3"/>
      <c r="U1184" s="8"/>
      <c r="V1184" s="3"/>
      <c r="W1184" s="9"/>
      <c r="X1184" s="3"/>
      <c r="Y1184" s="3"/>
      <c r="Z1184" s="6"/>
      <c r="AA1184" s="3"/>
      <c r="AB1184" s="3"/>
      <c r="AC1184" s="3"/>
      <c r="AD1184" s="3"/>
    </row>
    <row r="1185" spans="20:30" hidden="1" x14ac:dyDescent="0.25">
      <c r="T1185" s="3"/>
      <c r="U1185" s="8"/>
      <c r="V1185" s="3"/>
      <c r="W1185" s="9"/>
      <c r="X1185" s="3"/>
      <c r="Y1185" s="3"/>
      <c r="Z1185" s="6"/>
      <c r="AA1185" s="3"/>
      <c r="AB1185" s="3"/>
      <c r="AC1185" s="3"/>
      <c r="AD1185" s="3"/>
    </row>
    <row r="1186" spans="20:30" hidden="1" x14ac:dyDescent="0.25">
      <c r="T1186" s="3"/>
      <c r="U1186" s="8"/>
      <c r="V1186" s="3"/>
      <c r="W1186" s="9"/>
      <c r="X1186" s="3"/>
      <c r="Y1186" s="3"/>
      <c r="Z1186" s="6"/>
      <c r="AA1186" s="3"/>
      <c r="AB1186" s="3"/>
      <c r="AC1186" s="3"/>
      <c r="AD1186" s="3"/>
    </row>
    <row r="1187" spans="20:30" hidden="1" x14ac:dyDescent="0.25">
      <c r="T1187" s="3"/>
      <c r="U1187" s="8"/>
      <c r="V1187" s="3"/>
      <c r="W1187" s="9"/>
      <c r="X1187" s="3"/>
      <c r="Y1187" s="3"/>
      <c r="Z1187" s="6"/>
      <c r="AA1187" s="3"/>
      <c r="AB1187" s="3"/>
      <c r="AC1187" s="3"/>
      <c r="AD1187" s="3"/>
    </row>
    <row r="1188" spans="20:30" hidden="1" x14ac:dyDescent="0.25">
      <c r="T1188" s="3"/>
      <c r="U1188" s="8"/>
      <c r="V1188" s="3"/>
      <c r="W1188" s="9"/>
      <c r="X1188" s="3"/>
      <c r="Y1188" s="3"/>
      <c r="Z1188" s="6"/>
      <c r="AA1188" s="3"/>
      <c r="AB1188" s="3"/>
      <c r="AC1188" s="3"/>
      <c r="AD1188" s="3"/>
    </row>
    <row r="1189" spans="20:30" hidden="1" x14ac:dyDescent="0.25">
      <c r="T1189" s="3"/>
      <c r="U1189" s="8"/>
      <c r="V1189" s="3"/>
      <c r="W1189" s="9"/>
      <c r="X1189" s="3"/>
      <c r="Y1189" s="3"/>
      <c r="Z1189" s="6"/>
      <c r="AA1189" s="3"/>
      <c r="AB1189" s="3"/>
      <c r="AC1189" s="3"/>
      <c r="AD1189" s="3"/>
    </row>
    <row r="1190" spans="20:30" hidden="1" x14ac:dyDescent="0.25">
      <c r="T1190" s="3"/>
      <c r="U1190" s="8"/>
      <c r="V1190" s="3"/>
      <c r="W1190" s="9"/>
      <c r="X1190" s="3"/>
      <c r="Y1190" s="3"/>
      <c r="Z1190" s="6"/>
      <c r="AA1190" s="3"/>
      <c r="AB1190" s="3"/>
      <c r="AC1190" s="3"/>
      <c r="AD1190" s="3"/>
    </row>
    <row r="1191" spans="20:30" hidden="1" x14ac:dyDescent="0.25">
      <c r="T1191" s="3"/>
      <c r="U1191" s="8"/>
      <c r="V1191" s="3"/>
      <c r="W1191" s="9"/>
      <c r="X1191" s="3"/>
      <c r="Y1191" s="3"/>
      <c r="Z1191" s="6"/>
      <c r="AA1191" s="3"/>
      <c r="AB1191" s="3"/>
      <c r="AC1191" s="3"/>
      <c r="AD1191" s="3"/>
    </row>
    <row r="1192" spans="20:30" hidden="1" x14ac:dyDescent="0.25">
      <c r="T1192" s="3"/>
      <c r="U1192" s="8"/>
      <c r="V1192" s="3"/>
      <c r="W1192" s="9"/>
      <c r="X1192" s="3"/>
      <c r="Y1192" s="3"/>
      <c r="Z1192" s="6"/>
      <c r="AA1192" s="3"/>
      <c r="AB1192" s="3"/>
      <c r="AC1192" s="3"/>
      <c r="AD1192" s="3"/>
    </row>
    <row r="1193" spans="20:30" hidden="1" x14ac:dyDescent="0.25">
      <c r="T1193" s="3"/>
      <c r="U1193" s="8"/>
      <c r="V1193" s="3"/>
      <c r="W1193" s="9"/>
      <c r="X1193" s="3"/>
      <c r="Y1193" s="3"/>
      <c r="Z1193" s="6"/>
      <c r="AA1193" s="3"/>
      <c r="AB1193" s="3"/>
      <c r="AC1193" s="3"/>
      <c r="AD1193" s="3"/>
    </row>
    <row r="1194" spans="20:30" hidden="1" x14ac:dyDescent="0.25">
      <c r="T1194" s="3"/>
      <c r="U1194" s="8"/>
      <c r="V1194" s="3"/>
      <c r="W1194" s="9"/>
      <c r="X1194" s="3"/>
      <c r="Y1194" s="3"/>
      <c r="Z1194" s="6"/>
      <c r="AA1194" s="3"/>
      <c r="AB1194" s="3"/>
      <c r="AC1194" s="3"/>
      <c r="AD1194" s="3"/>
    </row>
    <row r="1195" spans="20:30" hidden="1" x14ac:dyDescent="0.25">
      <c r="T1195" s="3"/>
      <c r="U1195" s="8"/>
      <c r="V1195" s="3"/>
      <c r="W1195" s="9"/>
      <c r="X1195" s="3"/>
      <c r="Y1195" s="3"/>
      <c r="Z1195" s="6"/>
      <c r="AA1195" s="3"/>
      <c r="AB1195" s="3"/>
      <c r="AC1195" s="3"/>
      <c r="AD1195" s="3"/>
    </row>
    <row r="1196" spans="20:30" hidden="1" x14ac:dyDescent="0.25">
      <c r="T1196" s="3"/>
      <c r="U1196" s="8"/>
      <c r="V1196" s="3"/>
      <c r="W1196" s="9"/>
      <c r="X1196" s="3"/>
      <c r="Y1196" s="3"/>
      <c r="Z1196" s="6"/>
      <c r="AA1196" s="3"/>
      <c r="AB1196" s="3"/>
      <c r="AC1196" s="3"/>
      <c r="AD1196" s="3"/>
    </row>
    <row r="1197" spans="20:30" hidden="1" x14ac:dyDescent="0.25">
      <c r="T1197" s="3"/>
      <c r="U1197" s="8"/>
      <c r="V1197" s="3"/>
      <c r="W1197" s="9"/>
      <c r="X1197" s="3"/>
      <c r="Y1197" s="3"/>
      <c r="Z1197" s="6"/>
      <c r="AA1197" s="3"/>
      <c r="AB1197" s="3"/>
      <c r="AC1197" s="3"/>
      <c r="AD1197" s="3"/>
    </row>
    <row r="1198" spans="20:30" hidden="1" x14ac:dyDescent="0.25">
      <c r="T1198" s="3"/>
      <c r="U1198" s="8"/>
      <c r="V1198" s="3"/>
      <c r="W1198" s="9"/>
      <c r="X1198" s="3"/>
      <c r="Y1198" s="3"/>
      <c r="Z1198" s="6"/>
      <c r="AA1198" s="3"/>
      <c r="AB1198" s="3"/>
      <c r="AC1198" s="3"/>
      <c r="AD1198" s="3"/>
    </row>
    <row r="1199" spans="20:30" hidden="1" x14ac:dyDescent="0.25">
      <c r="T1199" s="3"/>
      <c r="U1199" s="8"/>
      <c r="V1199" s="3"/>
      <c r="W1199" s="9"/>
      <c r="X1199" s="3"/>
      <c r="Y1199" s="3"/>
      <c r="Z1199" s="6"/>
      <c r="AA1199" s="3"/>
      <c r="AB1199" s="3"/>
      <c r="AC1199" s="3"/>
      <c r="AD1199" s="3"/>
    </row>
    <row r="1200" spans="20:30" hidden="1" x14ac:dyDescent="0.25">
      <c r="T1200" s="3"/>
      <c r="U1200" s="8"/>
      <c r="V1200" s="3"/>
      <c r="W1200" s="9"/>
      <c r="X1200" s="3"/>
      <c r="Y1200" s="3"/>
      <c r="Z1200" s="6"/>
      <c r="AA1200" s="3"/>
      <c r="AB1200" s="3"/>
      <c r="AC1200" s="3"/>
      <c r="AD1200" s="3"/>
    </row>
    <row r="1201" spans="20:30" hidden="1" x14ac:dyDescent="0.25">
      <c r="T1201" s="3"/>
      <c r="U1201" s="8"/>
      <c r="V1201" s="3"/>
      <c r="W1201" s="9"/>
      <c r="X1201" s="3"/>
      <c r="Y1201" s="3"/>
      <c r="Z1201" s="6"/>
      <c r="AA1201" s="3"/>
      <c r="AB1201" s="3"/>
      <c r="AC1201" s="3"/>
      <c r="AD1201" s="3"/>
    </row>
    <row r="1202" spans="20:30" hidden="1" x14ac:dyDescent="0.25">
      <c r="T1202" s="3"/>
      <c r="U1202" s="8"/>
      <c r="V1202" s="3"/>
      <c r="W1202" s="9"/>
      <c r="X1202" s="3"/>
      <c r="Y1202" s="3"/>
      <c r="Z1202" s="6"/>
      <c r="AA1202" s="3"/>
      <c r="AB1202" s="3"/>
      <c r="AC1202" s="3"/>
      <c r="AD1202" s="3"/>
    </row>
    <row r="1203" spans="20:30" hidden="1" x14ac:dyDescent="0.25">
      <c r="T1203" s="3"/>
      <c r="U1203" s="8"/>
      <c r="V1203" s="3"/>
      <c r="W1203" s="9"/>
      <c r="X1203" s="3"/>
      <c r="Y1203" s="3"/>
      <c r="Z1203" s="6"/>
      <c r="AA1203" s="3"/>
      <c r="AB1203" s="3"/>
      <c r="AC1203" s="3"/>
      <c r="AD1203" s="3"/>
    </row>
    <row r="1204" spans="20:30" hidden="1" x14ac:dyDescent="0.25">
      <c r="T1204" s="3"/>
      <c r="U1204" s="8"/>
      <c r="V1204" s="3"/>
      <c r="W1204" s="9"/>
      <c r="X1204" s="3"/>
      <c r="Y1204" s="3"/>
      <c r="Z1204" s="6"/>
      <c r="AA1204" s="3"/>
      <c r="AB1204" s="3"/>
      <c r="AC1204" s="3"/>
      <c r="AD1204" s="3"/>
    </row>
    <row r="1205" spans="20:30" hidden="1" x14ac:dyDescent="0.25">
      <c r="T1205" s="3"/>
      <c r="U1205" s="8"/>
      <c r="V1205" s="3"/>
      <c r="W1205" s="9"/>
      <c r="X1205" s="3"/>
      <c r="Y1205" s="3"/>
      <c r="Z1205" s="6"/>
      <c r="AA1205" s="3"/>
      <c r="AB1205" s="3"/>
      <c r="AC1205" s="3"/>
      <c r="AD1205" s="3"/>
    </row>
    <row r="1206" spans="20:30" hidden="1" x14ac:dyDescent="0.25">
      <c r="T1206" s="3"/>
      <c r="U1206" s="8"/>
      <c r="V1206" s="3"/>
      <c r="W1206" s="9"/>
      <c r="X1206" s="3"/>
      <c r="Y1206" s="3"/>
      <c r="Z1206" s="6"/>
      <c r="AA1206" s="3"/>
      <c r="AB1206" s="3"/>
      <c r="AC1206" s="3"/>
      <c r="AD1206" s="3"/>
    </row>
    <row r="1207" spans="20:30" hidden="1" x14ac:dyDescent="0.25">
      <c r="T1207" s="3"/>
      <c r="U1207" s="8"/>
      <c r="V1207" s="3"/>
      <c r="W1207" s="9"/>
      <c r="X1207" s="3"/>
      <c r="Y1207" s="3"/>
      <c r="Z1207" s="6"/>
      <c r="AA1207" s="3"/>
      <c r="AB1207" s="3"/>
      <c r="AC1207" s="3"/>
      <c r="AD1207" s="3"/>
    </row>
    <row r="1208" spans="20:30" hidden="1" x14ac:dyDescent="0.25">
      <c r="T1208" s="3"/>
      <c r="U1208" s="8"/>
      <c r="V1208" s="3"/>
      <c r="W1208" s="9"/>
      <c r="X1208" s="3"/>
      <c r="Y1208" s="3"/>
      <c r="Z1208" s="6"/>
      <c r="AA1208" s="3"/>
      <c r="AB1208" s="3"/>
      <c r="AC1208" s="3"/>
      <c r="AD1208" s="3"/>
    </row>
    <row r="1209" spans="20:30" hidden="1" x14ac:dyDescent="0.25">
      <c r="T1209" s="3"/>
      <c r="U1209" s="8"/>
      <c r="V1209" s="3"/>
      <c r="W1209" s="9"/>
      <c r="X1209" s="3"/>
      <c r="Y1209" s="3"/>
      <c r="Z1209" s="6"/>
      <c r="AA1209" s="3"/>
      <c r="AB1209" s="3"/>
      <c r="AC1209" s="3"/>
      <c r="AD1209" s="3"/>
    </row>
    <row r="1210" spans="20:30" hidden="1" x14ac:dyDescent="0.25">
      <c r="T1210" s="3"/>
      <c r="U1210" s="8"/>
      <c r="V1210" s="3"/>
      <c r="W1210" s="9"/>
      <c r="X1210" s="3"/>
      <c r="Y1210" s="3"/>
      <c r="Z1210" s="6"/>
      <c r="AA1210" s="3"/>
      <c r="AB1210" s="3"/>
      <c r="AC1210" s="3"/>
      <c r="AD1210" s="3"/>
    </row>
    <row r="1211" spans="20:30" hidden="1" x14ac:dyDescent="0.25">
      <c r="T1211" s="3"/>
      <c r="U1211" s="8"/>
      <c r="V1211" s="3"/>
      <c r="W1211" s="3"/>
      <c r="X1211" s="3"/>
      <c r="Y1211" s="3"/>
      <c r="Z1211" s="3"/>
      <c r="AA1211" s="3"/>
      <c r="AB1211" s="3"/>
      <c r="AC1211" s="3"/>
      <c r="AD1211" s="3"/>
    </row>
    <row r="1212" spans="20:30" hidden="1" x14ac:dyDescent="0.25">
      <c r="T1212" s="3"/>
      <c r="U1212" s="8"/>
      <c r="V1212" s="3"/>
      <c r="W1212" s="3"/>
      <c r="X1212" s="3"/>
      <c r="Y1212" s="3"/>
      <c r="Z1212" s="3"/>
      <c r="AA1212" s="3"/>
      <c r="AB1212" s="3"/>
      <c r="AC1212" s="3"/>
      <c r="AD1212" s="3"/>
    </row>
    <row r="1213" spans="20:30" hidden="1" x14ac:dyDescent="0.25">
      <c r="T1213" s="3"/>
      <c r="U1213" s="8"/>
      <c r="V1213" s="3"/>
      <c r="W1213" s="3"/>
      <c r="X1213" s="3"/>
      <c r="Y1213" s="3"/>
      <c r="Z1213" s="3"/>
      <c r="AA1213" s="3"/>
      <c r="AB1213" s="3"/>
      <c r="AC1213" s="3"/>
      <c r="AD1213" s="3"/>
    </row>
    <row r="1214" spans="20:30" hidden="1" x14ac:dyDescent="0.25">
      <c r="T1214" s="3"/>
      <c r="U1214" s="8"/>
      <c r="V1214" s="3"/>
      <c r="W1214" s="3"/>
      <c r="X1214" s="3"/>
      <c r="Y1214" s="3"/>
      <c r="Z1214" s="3"/>
      <c r="AA1214" s="3"/>
      <c r="AB1214" s="3"/>
      <c r="AC1214" s="3"/>
      <c r="AD1214" s="3"/>
    </row>
    <row r="1215" spans="20:30" hidden="1" x14ac:dyDescent="0.25">
      <c r="T1215" s="3"/>
      <c r="U1215" s="8"/>
      <c r="V1215" s="3"/>
      <c r="W1215" s="3"/>
      <c r="X1215" s="3"/>
      <c r="Y1215" s="3"/>
      <c r="Z1215" s="3"/>
      <c r="AA1215" s="3"/>
      <c r="AB1215" s="3"/>
      <c r="AC1215" s="3"/>
      <c r="AD1215" s="3"/>
    </row>
    <row r="1216" spans="20:30" hidden="1" x14ac:dyDescent="0.25">
      <c r="T1216" s="3"/>
      <c r="U1216" s="8"/>
      <c r="V1216" s="3"/>
      <c r="W1216" s="3"/>
      <c r="X1216" s="3"/>
      <c r="Y1216" s="3"/>
      <c r="Z1216" s="3"/>
      <c r="AA1216" s="3"/>
      <c r="AB1216" s="3"/>
      <c r="AC1216" s="3"/>
      <c r="AD1216" s="3"/>
    </row>
    <row r="1217" spans="20:30" hidden="1" x14ac:dyDescent="0.25">
      <c r="T1217" s="3"/>
      <c r="U1217" s="8"/>
      <c r="V1217" s="3"/>
      <c r="W1217" s="3"/>
      <c r="X1217" s="3"/>
      <c r="Y1217" s="3"/>
      <c r="Z1217" s="3"/>
      <c r="AA1217" s="3"/>
      <c r="AB1217" s="3"/>
      <c r="AC1217" s="3"/>
      <c r="AD1217" s="3"/>
    </row>
    <row r="1218" spans="20:30" hidden="1" x14ac:dyDescent="0.25">
      <c r="T1218" s="3"/>
      <c r="U1218" s="8"/>
      <c r="V1218" s="3"/>
      <c r="W1218" s="3"/>
      <c r="X1218" s="3"/>
      <c r="Y1218" s="3"/>
      <c r="Z1218" s="3"/>
      <c r="AA1218" s="3"/>
      <c r="AB1218" s="3"/>
      <c r="AC1218" s="3"/>
      <c r="AD1218" s="3"/>
    </row>
    <row r="1219" spans="20:30" hidden="1" x14ac:dyDescent="0.25">
      <c r="T1219" s="3"/>
      <c r="U1219" s="8"/>
      <c r="V1219" s="3"/>
      <c r="W1219" s="3"/>
      <c r="X1219" s="3"/>
      <c r="Y1219" s="3"/>
      <c r="Z1219" s="3"/>
      <c r="AA1219" s="3"/>
      <c r="AB1219" s="3"/>
      <c r="AC1219" s="3"/>
      <c r="AD1219" s="3"/>
    </row>
    <row r="1220" spans="20:30" hidden="1" x14ac:dyDescent="0.25">
      <c r="T1220" s="3"/>
      <c r="U1220" s="8"/>
      <c r="V1220" s="3"/>
      <c r="W1220" s="3"/>
      <c r="X1220" s="3"/>
      <c r="Y1220" s="3"/>
      <c r="Z1220" s="3"/>
      <c r="AA1220" s="3"/>
      <c r="AB1220" s="3"/>
      <c r="AC1220" s="3"/>
      <c r="AD1220" s="3"/>
    </row>
    <row r="1221" spans="20:30" hidden="1" x14ac:dyDescent="0.25">
      <c r="T1221" s="3"/>
      <c r="U1221" s="8"/>
      <c r="V1221" s="3"/>
      <c r="W1221" s="3"/>
      <c r="X1221" s="3"/>
      <c r="Y1221" s="3"/>
      <c r="Z1221" s="3"/>
      <c r="AA1221" s="3"/>
      <c r="AB1221" s="3"/>
      <c r="AC1221" s="3"/>
      <c r="AD1221" s="3"/>
    </row>
    <row r="1222" spans="20:30" hidden="1" x14ac:dyDescent="0.25">
      <c r="T1222" s="3"/>
      <c r="U1222" s="8"/>
      <c r="V1222" s="3"/>
      <c r="W1222" s="3"/>
      <c r="X1222" s="3"/>
      <c r="Y1222" s="3"/>
      <c r="Z1222" s="3"/>
      <c r="AA1222" s="3"/>
      <c r="AB1222" s="3"/>
      <c r="AC1222" s="3"/>
      <c r="AD1222" s="3"/>
    </row>
    <row r="1223" spans="20:30" hidden="1" x14ac:dyDescent="0.25">
      <c r="T1223" s="3"/>
      <c r="U1223" s="8"/>
      <c r="V1223" s="3"/>
      <c r="W1223" s="3"/>
      <c r="X1223" s="3"/>
      <c r="Y1223" s="3"/>
      <c r="Z1223" s="3"/>
      <c r="AA1223" s="3"/>
      <c r="AB1223" s="3"/>
      <c r="AC1223" s="3"/>
      <c r="AD1223" s="3"/>
    </row>
    <row r="1224" spans="20:30" hidden="1" x14ac:dyDescent="0.25">
      <c r="T1224" s="3"/>
      <c r="U1224" s="8"/>
      <c r="V1224" s="3"/>
      <c r="W1224" s="3"/>
      <c r="X1224" s="3"/>
      <c r="Y1224" s="3"/>
      <c r="Z1224" s="3"/>
      <c r="AA1224" s="3"/>
      <c r="AB1224" s="3"/>
      <c r="AC1224" s="3"/>
      <c r="AD1224" s="3"/>
    </row>
    <row r="1225" spans="20:30" hidden="1" x14ac:dyDescent="0.25">
      <c r="T1225" s="3"/>
      <c r="U1225" s="8"/>
      <c r="V1225" s="3"/>
      <c r="W1225" s="3"/>
      <c r="X1225" s="3"/>
      <c r="Y1225" s="3"/>
      <c r="Z1225" s="3"/>
      <c r="AA1225" s="3"/>
      <c r="AB1225" s="3"/>
      <c r="AC1225" s="3"/>
      <c r="AD1225" s="3"/>
    </row>
    <row r="1226" spans="20:30" hidden="1" x14ac:dyDescent="0.25">
      <c r="T1226" s="3"/>
      <c r="U1226" s="8"/>
      <c r="V1226" s="3"/>
      <c r="W1226" s="3"/>
      <c r="X1226" s="3"/>
      <c r="Y1226" s="3"/>
      <c r="Z1226" s="3"/>
      <c r="AA1226" s="3"/>
      <c r="AB1226" s="3"/>
      <c r="AC1226" s="3"/>
      <c r="AD1226" s="3"/>
    </row>
    <row r="1227" spans="20:30" hidden="1" x14ac:dyDescent="0.25">
      <c r="T1227" s="3"/>
      <c r="U1227" s="8"/>
      <c r="V1227" s="3"/>
      <c r="W1227" s="3"/>
      <c r="X1227" s="3"/>
      <c r="Y1227" s="3"/>
      <c r="Z1227" s="3"/>
      <c r="AA1227" s="3"/>
      <c r="AB1227" s="3"/>
      <c r="AC1227" s="3"/>
      <c r="AD1227" s="3"/>
    </row>
    <row r="1228" spans="20:30" hidden="1" x14ac:dyDescent="0.25">
      <c r="T1228" s="3"/>
      <c r="U1228" s="8"/>
      <c r="V1228" s="3"/>
      <c r="W1228" s="3"/>
      <c r="X1228" s="3"/>
      <c r="Y1228" s="3"/>
      <c r="Z1228" s="3"/>
      <c r="AA1228" s="3"/>
      <c r="AB1228" s="3"/>
      <c r="AC1228" s="3"/>
      <c r="AD1228" s="3"/>
    </row>
    <row r="1229" spans="20:30" hidden="1" x14ac:dyDescent="0.25">
      <c r="T1229" s="3"/>
      <c r="U1229" s="8"/>
      <c r="V1229" s="3"/>
      <c r="W1229" s="3"/>
      <c r="X1229" s="3"/>
      <c r="Y1229" s="3"/>
      <c r="Z1229" s="3"/>
      <c r="AA1229" s="3"/>
      <c r="AB1229" s="3"/>
      <c r="AC1229" s="3"/>
      <c r="AD1229" s="3"/>
    </row>
    <row r="1230" spans="20:30" hidden="1" x14ac:dyDescent="0.25">
      <c r="T1230" s="3"/>
      <c r="U1230" s="8"/>
      <c r="V1230" s="3"/>
      <c r="W1230" s="3"/>
      <c r="X1230" s="3"/>
      <c r="Y1230" s="3"/>
      <c r="Z1230" s="3"/>
      <c r="AA1230" s="3"/>
      <c r="AB1230" s="3"/>
      <c r="AC1230" s="3"/>
      <c r="AD1230" s="3"/>
    </row>
    <row r="1231" spans="20:30" hidden="1" x14ac:dyDescent="0.25">
      <c r="T1231" s="3"/>
      <c r="U1231" s="8"/>
      <c r="V1231" s="3"/>
      <c r="W1231" s="3"/>
      <c r="X1231" s="3"/>
      <c r="Y1231" s="3"/>
      <c r="Z1231" s="3"/>
      <c r="AA1231" s="3"/>
      <c r="AB1231" s="3"/>
      <c r="AC1231" s="3"/>
      <c r="AD1231" s="3"/>
    </row>
    <row r="1232" spans="20:30" hidden="1" x14ac:dyDescent="0.25">
      <c r="T1232" s="3"/>
      <c r="U1232" s="8"/>
      <c r="V1232" s="3"/>
      <c r="W1232" s="3"/>
      <c r="X1232" s="3"/>
      <c r="Y1232" s="3"/>
      <c r="Z1232" s="3"/>
      <c r="AA1232" s="3"/>
      <c r="AB1232" s="3"/>
      <c r="AC1232" s="3"/>
      <c r="AD1232" s="3"/>
    </row>
    <row r="1233" spans="20:30" hidden="1" x14ac:dyDescent="0.25">
      <c r="T1233" s="3"/>
      <c r="U1233" s="8"/>
      <c r="V1233" s="3"/>
      <c r="W1233" s="3"/>
      <c r="X1233" s="3"/>
      <c r="Y1233" s="3"/>
      <c r="Z1233" s="3"/>
      <c r="AA1233" s="3"/>
      <c r="AB1233" s="3"/>
      <c r="AC1233" s="3"/>
      <c r="AD1233" s="3"/>
    </row>
    <row r="1234" spans="20:30" hidden="1" x14ac:dyDescent="0.25">
      <c r="T1234" s="3"/>
      <c r="U1234" s="8"/>
      <c r="V1234" s="3"/>
      <c r="W1234" s="3"/>
      <c r="X1234" s="3"/>
      <c r="Y1234" s="3"/>
      <c r="Z1234" s="3"/>
      <c r="AA1234" s="3"/>
      <c r="AB1234" s="3"/>
      <c r="AC1234" s="3"/>
      <c r="AD1234" s="3"/>
    </row>
    <row r="1235" spans="20:30" hidden="1" x14ac:dyDescent="0.25">
      <c r="T1235" s="3"/>
      <c r="U1235" s="8"/>
      <c r="V1235" s="3"/>
      <c r="W1235" s="3"/>
      <c r="X1235" s="3"/>
      <c r="Y1235" s="3"/>
      <c r="Z1235" s="3"/>
      <c r="AA1235" s="3"/>
      <c r="AB1235" s="3"/>
      <c r="AC1235" s="3"/>
      <c r="AD1235" s="3"/>
    </row>
    <row r="1236" spans="20:30" hidden="1" x14ac:dyDescent="0.25">
      <c r="T1236" s="3"/>
      <c r="U1236" s="8"/>
      <c r="V1236" s="3"/>
      <c r="W1236" s="3"/>
      <c r="X1236" s="3"/>
      <c r="Y1236" s="3"/>
      <c r="Z1236" s="3"/>
      <c r="AA1236" s="3"/>
      <c r="AB1236" s="3"/>
      <c r="AC1236" s="3"/>
      <c r="AD1236" s="3"/>
    </row>
    <row r="1237" spans="20:30" hidden="1" x14ac:dyDescent="0.25">
      <c r="T1237" s="3"/>
      <c r="U1237" s="8"/>
      <c r="V1237" s="3"/>
      <c r="W1237" s="3"/>
      <c r="X1237" s="3"/>
      <c r="Y1237" s="3"/>
      <c r="Z1237" s="3"/>
      <c r="AA1237" s="3"/>
      <c r="AB1237" s="3"/>
      <c r="AC1237" s="3"/>
      <c r="AD1237" s="3"/>
    </row>
    <row r="1238" spans="20:30" hidden="1" x14ac:dyDescent="0.25">
      <c r="T1238" s="3"/>
      <c r="U1238" s="8"/>
      <c r="V1238" s="3"/>
      <c r="W1238" s="3"/>
      <c r="X1238" s="3"/>
      <c r="Y1238" s="3"/>
      <c r="Z1238" s="3"/>
      <c r="AA1238" s="3"/>
      <c r="AB1238" s="3"/>
      <c r="AC1238" s="3"/>
      <c r="AD1238" s="3"/>
    </row>
    <row r="1239" spans="20:30" hidden="1" x14ac:dyDescent="0.25">
      <c r="T1239" s="3"/>
      <c r="U1239" s="8"/>
      <c r="V1239" s="3"/>
      <c r="W1239" s="3"/>
      <c r="X1239" s="3"/>
      <c r="Y1239" s="3"/>
      <c r="Z1239" s="3"/>
      <c r="AA1239" s="3"/>
      <c r="AB1239" s="3"/>
      <c r="AC1239" s="3"/>
      <c r="AD1239" s="3"/>
    </row>
    <row r="1240" spans="20:30" hidden="1" x14ac:dyDescent="0.25">
      <c r="T1240" s="3"/>
      <c r="U1240" s="8"/>
      <c r="V1240" s="3"/>
      <c r="W1240" s="3"/>
      <c r="X1240" s="3"/>
      <c r="Y1240" s="3"/>
      <c r="Z1240" s="3"/>
      <c r="AA1240" s="3"/>
      <c r="AB1240" s="3"/>
      <c r="AC1240" s="3"/>
      <c r="AD1240" s="3"/>
    </row>
    <row r="1241" spans="20:30" hidden="1" x14ac:dyDescent="0.25">
      <c r="T1241" s="3"/>
      <c r="U1241" s="8"/>
      <c r="V1241" s="3"/>
      <c r="W1241" s="3"/>
      <c r="X1241" s="3"/>
      <c r="Y1241" s="3"/>
      <c r="Z1241" s="3"/>
      <c r="AA1241" s="3"/>
      <c r="AB1241" s="3"/>
      <c r="AC1241" s="3"/>
      <c r="AD1241" s="3"/>
    </row>
    <row r="1242" spans="20:30" hidden="1" x14ac:dyDescent="0.25">
      <c r="T1242" s="3"/>
      <c r="U1242" s="8"/>
      <c r="V1242" s="3"/>
      <c r="W1242" s="3"/>
      <c r="X1242" s="3"/>
      <c r="Y1242" s="3"/>
      <c r="Z1242" s="3"/>
      <c r="AA1242" s="3"/>
      <c r="AB1242" s="3"/>
      <c r="AC1242" s="3"/>
      <c r="AD1242" s="3"/>
    </row>
    <row r="1243" spans="20:30" hidden="1" x14ac:dyDescent="0.25">
      <c r="T1243" s="3"/>
      <c r="U1243" s="8"/>
      <c r="V1243" s="3"/>
      <c r="W1243" s="3"/>
      <c r="X1243" s="3"/>
      <c r="Y1243" s="3"/>
      <c r="Z1243" s="3"/>
      <c r="AA1243" s="3"/>
      <c r="AB1243" s="3"/>
      <c r="AC1243" s="3"/>
      <c r="AD1243" s="3"/>
    </row>
    <row r="1244" spans="20:30" hidden="1" x14ac:dyDescent="0.25">
      <c r="T1244" s="3"/>
      <c r="U1244" s="8"/>
      <c r="V1244" s="3"/>
      <c r="W1244" s="3"/>
      <c r="X1244" s="3"/>
      <c r="Y1244" s="3"/>
      <c r="Z1244" s="3"/>
      <c r="AA1244" s="3"/>
      <c r="AB1244" s="3"/>
      <c r="AC1244" s="3"/>
      <c r="AD1244" s="3"/>
    </row>
    <row r="1245" spans="20:30" hidden="1" x14ac:dyDescent="0.25">
      <c r="T1245" s="3"/>
      <c r="U1245" s="8"/>
      <c r="V1245" s="3"/>
      <c r="W1245" s="3"/>
      <c r="X1245" s="3"/>
      <c r="Y1245" s="3"/>
      <c r="Z1245" s="3"/>
      <c r="AA1245" s="3"/>
      <c r="AB1245" s="3"/>
      <c r="AC1245" s="3"/>
      <c r="AD1245" s="3"/>
    </row>
    <row r="1246" spans="20:30" hidden="1" x14ac:dyDescent="0.25">
      <c r="T1246" s="3"/>
      <c r="U1246" s="8"/>
      <c r="V1246" s="3"/>
      <c r="W1246" s="3"/>
      <c r="X1246" s="3"/>
      <c r="Y1246" s="3"/>
      <c r="Z1246" s="3"/>
      <c r="AA1246" s="3"/>
      <c r="AB1246" s="3"/>
      <c r="AC1246" s="3"/>
      <c r="AD1246" s="3"/>
    </row>
    <row r="1247" spans="20:30" hidden="1" x14ac:dyDescent="0.25">
      <c r="T1247" s="3"/>
      <c r="U1247" s="8"/>
      <c r="V1247" s="3"/>
      <c r="W1247" s="3"/>
      <c r="X1247" s="3"/>
      <c r="Y1247" s="3"/>
      <c r="Z1247" s="3"/>
      <c r="AA1247" s="3"/>
      <c r="AB1247" s="3"/>
      <c r="AC1247" s="3"/>
      <c r="AD1247" s="3"/>
    </row>
    <row r="1248" spans="20:30" hidden="1" x14ac:dyDescent="0.25">
      <c r="T1248" s="3"/>
      <c r="U1248" s="8"/>
      <c r="V1248" s="3"/>
      <c r="W1248" s="3"/>
      <c r="X1248" s="3"/>
      <c r="Y1248" s="3"/>
      <c r="Z1248" s="3"/>
      <c r="AA1248" s="3"/>
      <c r="AB1248" s="3"/>
      <c r="AC1248" s="3"/>
      <c r="AD1248" s="3"/>
    </row>
    <row r="1249" spans="20:30" hidden="1" x14ac:dyDescent="0.25">
      <c r="T1249" s="3"/>
      <c r="U1249" s="8"/>
      <c r="V1249" s="3"/>
      <c r="W1249" s="3"/>
      <c r="X1249" s="3"/>
      <c r="Y1249" s="3"/>
      <c r="Z1249" s="3"/>
      <c r="AA1249" s="3"/>
      <c r="AB1249" s="3"/>
      <c r="AC1249" s="3"/>
      <c r="AD1249" s="3"/>
    </row>
    <row r="1250" spans="20:30" hidden="1" x14ac:dyDescent="0.25">
      <c r="T1250" s="3"/>
      <c r="U1250" s="8"/>
      <c r="V1250" s="3"/>
      <c r="W1250" s="3"/>
      <c r="X1250" s="3"/>
      <c r="Y1250" s="3"/>
      <c r="Z1250" s="3"/>
      <c r="AA1250" s="3"/>
      <c r="AB1250" s="3"/>
      <c r="AC1250" s="3"/>
      <c r="AD1250" s="3"/>
    </row>
    <row r="1251" spans="20:30" hidden="1" x14ac:dyDescent="0.25">
      <c r="T1251" s="3"/>
      <c r="U1251" s="8"/>
      <c r="V1251" s="3"/>
      <c r="W1251" s="3"/>
      <c r="X1251" s="3"/>
      <c r="Y1251" s="3"/>
      <c r="Z1251" s="3"/>
      <c r="AA1251" s="3"/>
      <c r="AB1251" s="3"/>
      <c r="AC1251" s="3"/>
      <c r="AD1251" s="3"/>
    </row>
    <row r="1252" spans="20:30" hidden="1" x14ac:dyDescent="0.25">
      <c r="T1252" s="3"/>
      <c r="U1252" s="8"/>
      <c r="V1252" s="3"/>
      <c r="W1252" s="3"/>
      <c r="X1252" s="3"/>
      <c r="Y1252" s="3"/>
      <c r="Z1252" s="3"/>
      <c r="AA1252" s="3"/>
      <c r="AB1252" s="3"/>
      <c r="AC1252" s="3"/>
      <c r="AD1252" s="3"/>
    </row>
    <row r="1253" spans="20:30" hidden="1" x14ac:dyDescent="0.25">
      <c r="T1253" s="3"/>
      <c r="U1253" s="8"/>
      <c r="V1253" s="3"/>
      <c r="W1253" s="3"/>
      <c r="X1253" s="3"/>
      <c r="Y1253" s="3"/>
      <c r="Z1253" s="3"/>
      <c r="AA1253" s="3"/>
      <c r="AB1253" s="3"/>
      <c r="AC1253" s="3"/>
      <c r="AD1253" s="3"/>
    </row>
    <row r="1254" spans="20:30" hidden="1" x14ac:dyDescent="0.25">
      <c r="T1254" s="3"/>
      <c r="U1254" s="8"/>
      <c r="V1254" s="3"/>
      <c r="W1254" s="3"/>
      <c r="X1254" s="3"/>
      <c r="Y1254" s="3"/>
      <c r="Z1254" s="3"/>
      <c r="AA1254" s="3"/>
      <c r="AB1254" s="3"/>
      <c r="AC1254" s="3"/>
      <c r="AD1254" s="3"/>
    </row>
    <row r="1255" spans="20:30" hidden="1" x14ac:dyDescent="0.25">
      <c r="T1255" s="3"/>
      <c r="U1255" s="8"/>
      <c r="V1255" s="3"/>
      <c r="W1255" s="3"/>
      <c r="X1255" s="3"/>
      <c r="Y1255" s="3"/>
      <c r="Z1255" s="3"/>
      <c r="AA1255" s="3"/>
      <c r="AB1255" s="3"/>
      <c r="AC1255" s="3"/>
      <c r="AD1255" s="3"/>
    </row>
    <row r="1256" spans="20:30" hidden="1" x14ac:dyDescent="0.25">
      <c r="T1256" s="3"/>
      <c r="U1256" s="8"/>
      <c r="V1256" s="3"/>
      <c r="W1256" s="3"/>
      <c r="X1256" s="3"/>
      <c r="Y1256" s="3"/>
      <c r="Z1256" s="3"/>
      <c r="AA1256" s="3"/>
      <c r="AB1256" s="3"/>
      <c r="AC1256" s="3"/>
      <c r="AD1256" s="3"/>
    </row>
    <row r="1257" spans="20:30" hidden="1" x14ac:dyDescent="0.25">
      <c r="T1257" s="3"/>
      <c r="U1257" s="8"/>
      <c r="V1257" s="3"/>
      <c r="W1257" s="3"/>
      <c r="X1257" s="3"/>
      <c r="Y1257" s="3"/>
      <c r="Z1257" s="3"/>
      <c r="AA1257" s="3"/>
      <c r="AB1257" s="3"/>
      <c r="AC1257" s="3"/>
      <c r="AD1257" s="3"/>
    </row>
    <row r="1258" spans="20:30" hidden="1" x14ac:dyDescent="0.25">
      <c r="T1258" s="3"/>
      <c r="U1258" s="8"/>
      <c r="V1258" s="3"/>
      <c r="W1258" s="3"/>
      <c r="X1258" s="3"/>
      <c r="Y1258" s="3"/>
      <c r="Z1258" s="3"/>
      <c r="AA1258" s="3"/>
      <c r="AB1258" s="3"/>
      <c r="AC1258" s="3"/>
      <c r="AD1258" s="3"/>
    </row>
    <row r="1259" spans="20:30" hidden="1" x14ac:dyDescent="0.25">
      <c r="T1259" s="3"/>
      <c r="U1259" s="8"/>
      <c r="V1259" s="3"/>
      <c r="W1259" s="3"/>
      <c r="X1259" s="3"/>
      <c r="Y1259" s="3"/>
      <c r="Z1259" s="3"/>
      <c r="AA1259" s="3"/>
      <c r="AB1259" s="3"/>
      <c r="AC1259" s="3"/>
      <c r="AD1259" s="3"/>
    </row>
    <row r="1260" spans="20:30" hidden="1" x14ac:dyDescent="0.25">
      <c r="T1260" s="3"/>
      <c r="U1260" s="8"/>
      <c r="V1260" s="3"/>
      <c r="W1260" s="3"/>
      <c r="X1260" s="3"/>
      <c r="Y1260" s="3"/>
      <c r="Z1260" s="3"/>
      <c r="AA1260" s="3"/>
      <c r="AB1260" s="3"/>
      <c r="AC1260" s="3"/>
      <c r="AD1260" s="3"/>
    </row>
    <row r="1261" spans="20:30" hidden="1" x14ac:dyDescent="0.25">
      <c r="T1261" s="3"/>
      <c r="U1261" s="8"/>
      <c r="V1261" s="3"/>
      <c r="W1261" s="3"/>
      <c r="X1261" s="3"/>
      <c r="Y1261" s="3"/>
      <c r="Z1261" s="3"/>
      <c r="AA1261" s="3"/>
      <c r="AB1261" s="3"/>
      <c r="AC1261" s="3"/>
      <c r="AD1261" s="3"/>
    </row>
    <row r="1262" spans="20:30" hidden="1" x14ac:dyDescent="0.25">
      <c r="T1262" s="3"/>
      <c r="U1262" s="8"/>
      <c r="V1262" s="3"/>
      <c r="W1262" s="3"/>
      <c r="X1262" s="3"/>
      <c r="Y1262" s="3"/>
      <c r="Z1262" s="3"/>
      <c r="AA1262" s="3"/>
      <c r="AB1262" s="3"/>
      <c r="AC1262" s="3"/>
      <c r="AD1262" s="3"/>
    </row>
    <row r="1263" spans="20:30" hidden="1" x14ac:dyDescent="0.25">
      <c r="T1263" s="3"/>
      <c r="U1263" s="8"/>
      <c r="V1263" s="3"/>
      <c r="W1263" s="3"/>
      <c r="X1263" s="3"/>
      <c r="Y1263" s="3"/>
      <c r="Z1263" s="3"/>
      <c r="AA1263" s="3"/>
      <c r="AB1263" s="3"/>
      <c r="AC1263" s="3"/>
      <c r="AD1263" s="3"/>
    </row>
    <row r="1264" spans="20:30" hidden="1" x14ac:dyDescent="0.25">
      <c r="T1264" s="3"/>
      <c r="U1264" s="8"/>
      <c r="V1264" s="3"/>
      <c r="W1264" s="3"/>
      <c r="X1264" s="3"/>
      <c r="Y1264" s="3"/>
      <c r="Z1264" s="3"/>
      <c r="AA1264" s="3"/>
      <c r="AB1264" s="3"/>
      <c r="AC1264" s="3"/>
      <c r="AD1264" s="3"/>
    </row>
    <row r="1265" spans="20:30" hidden="1" x14ac:dyDescent="0.25">
      <c r="T1265" s="3"/>
      <c r="U1265" s="8"/>
      <c r="V1265" s="3"/>
      <c r="W1265" s="3"/>
      <c r="X1265" s="3"/>
      <c r="Y1265" s="3"/>
      <c r="Z1265" s="3"/>
      <c r="AA1265" s="3"/>
      <c r="AB1265" s="3"/>
      <c r="AC1265" s="3"/>
      <c r="AD1265" s="3"/>
    </row>
    <row r="1266" spans="20:30" hidden="1" x14ac:dyDescent="0.25">
      <c r="T1266" s="3"/>
      <c r="U1266" s="8"/>
      <c r="V1266" s="3"/>
      <c r="W1266" s="3"/>
      <c r="X1266" s="3"/>
      <c r="Y1266" s="3"/>
      <c r="Z1266" s="3"/>
      <c r="AA1266" s="3"/>
      <c r="AB1266" s="3"/>
      <c r="AC1266" s="3"/>
      <c r="AD1266" s="3"/>
    </row>
    <row r="1267" spans="20:30" hidden="1" x14ac:dyDescent="0.25">
      <c r="T1267" s="3"/>
      <c r="U1267" s="8"/>
      <c r="V1267" s="3"/>
      <c r="W1267" s="3"/>
      <c r="X1267" s="3"/>
      <c r="Y1267" s="3"/>
      <c r="Z1267" s="3"/>
      <c r="AA1267" s="3"/>
      <c r="AB1267" s="3"/>
      <c r="AC1267" s="3"/>
      <c r="AD1267" s="3"/>
    </row>
    <row r="1268" spans="20:30" hidden="1" x14ac:dyDescent="0.25">
      <c r="T1268" s="3"/>
      <c r="U1268" s="8"/>
      <c r="V1268" s="3"/>
      <c r="W1268" s="3"/>
      <c r="X1268" s="3"/>
      <c r="Y1268" s="3"/>
      <c r="Z1268" s="3"/>
      <c r="AA1268" s="3"/>
      <c r="AB1268" s="3"/>
      <c r="AC1268" s="3"/>
      <c r="AD1268" s="3"/>
    </row>
    <row r="1269" spans="20:30" hidden="1" x14ac:dyDescent="0.25">
      <c r="T1269" s="3"/>
      <c r="U1269" s="8"/>
      <c r="V1269" s="3"/>
      <c r="W1269" s="3"/>
      <c r="X1269" s="3"/>
      <c r="Y1269" s="3"/>
      <c r="Z1269" s="3"/>
      <c r="AA1269" s="3"/>
      <c r="AB1269" s="3"/>
      <c r="AC1269" s="3"/>
      <c r="AD1269" s="3"/>
    </row>
    <row r="1270" spans="20:30" hidden="1" x14ac:dyDescent="0.25">
      <c r="T1270" s="3"/>
      <c r="U1270" s="8"/>
      <c r="V1270" s="3"/>
      <c r="W1270" s="3"/>
      <c r="X1270" s="3"/>
      <c r="Y1270" s="3"/>
      <c r="Z1270" s="3"/>
      <c r="AA1270" s="3"/>
      <c r="AB1270" s="3"/>
      <c r="AC1270" s="3"/>
      <c r="AD1270" s="3"/>
    </row>
    <row r="1271" spans="20:30" hidden="1" x14ac:dyDescent="0.25">
      <c r="T1271" s="3"/>
      <c r="U1271" s="8"/>
      <c r="V1271" s="3"/>
      <c r="W1271" s="3"/>
      <c r="X1271" s="3"/>
      <c r="Y1271" s="3"/>
      <c r="Z1271" s="3"/>
      <c r="AA1271" s="3"/>
      <c r="AB1271" s="3"/>
      <c r="AC1271" s="3"/>
      <c r="AD1271" s="3"/>
    </row>
    <row r="1272" spans="20:30" hidden="1" x14ac:dyDescent="0.25">
      <c r="T1272" s="3"/>
      <c r="U1272" s="8"/>
      <c r="V1272" s="3"/>
      <c r="W1272" s="3"/>
      <c r="X1272" s="3"/>
      <c r="Y1272" s="3"/>
      <c r="Z1272" s="3"/>
      <c r="AA1272" s="3"/>
      <c r="AB1272" s="3"/>
      <c r="AC1272" s="3"/>
      <c r="AD1272" s="3"/>
    </row>
    <row r="1273" spans="20:30" hidden="1" x14ac:dyDescent="0.25">
      <c r="T1273" s="3"/>
      <c r="U1273" s="8"/>
      <c r="V1273" s="3"/>
      <c r="W1273" s="3"/>
      <c r="X1273" s="3"/>
      <c r="Y1273" s="3"/>
      <c r="Z1273" s="3"/>
      <c r="AA1273" s="3"/>
      <c r="AB1273" s="3"/>
      <c r="AC1273" s="3"/>
      <c r="AD1273" s="3"/>
    </row>
    <row r="1274" spans="20:30" hidden="1" x14ac:dyDescent="0.25">
      <c r="T1274" s="3"/>
      <c r="U1274" s="8"/>
      <c r="V1274" s="3"/>
      <c r="W1274" s="3"/>
      <c r="X1274" s="3"/>
      <c r="Y1274" s="3"/>
      <c r="Z1274" s="3"/>
      <c r="AA1274" s="3"/>
      <c r="AB1274" s="3"/>
      <c r="AC1274" s="3"/>
      <c r="AD1274" s="3"/>
    </row>
    <row r="1275" spans="20:30" hidden="1" x14ac:dyDescent="0.25">
      <c r="T1275" s="3"/>
      <c r="U1275" s="8"/>
      <c r="V1275" s="3"/>
      <c r="W1275" s="3"/>
      <c r="X1275" s="3"/>
      <c r="Y1275" s="3"/>
      <c r="Z1275" s="3"/>
      <c r="AA1275" s="3"/>
      <c r="AB1275" s="3"/>
      <c r="AC1275" s="3"/>
      <c r="AD1275" s="3"/>
    </row>
    <row r="1276" spans="20:30" hidden="1" x14ac:dyDescent="0.25">
      <c r="T1276" s="3"/>
      <c r="U1276" s="8"/>
      <c r="V1276" s="3"/>
      <c r="W1276" s="3"/>
      <c r="X1276" s="3"/>
      <c r="Y1276" s="3"/>
      <c r="Z1276" s="3"/>
      <c r="AA1276" s="3"/>
      <c r="AB1276" s="3"/>
      <c r="AC1276" s="3"/>
      <c r="AD1276" s="3"/>
    </row>
    <row r="1277" spans="20:30" hidden="1" x14ac:dyDescent="0.25">
      <c r="T1277" s="3"/>
      <c r="U1277" s="8"/>
      <c r="V1277" s="3"/>
      <c r="W1277" s="3"/>
      <c r="X1277" s="3"/>
      <c r="Y1277" s="3"/>
      <c r="Z1277" s="3"/>
      <c r="AA1277" s="3"/>
      <c r="AB1277" s="3"/>
      <c r="AC1277" s="3"/>
      <c r="AD1277" s="3"/>
    </row>
    <row r="1278" spans="20:30" hidden="1" x14ac:dyDescent="0.25">
      <c r="T1278" s="3"/>
      <c r="U1278" s="8"/>
      <c r="V1278" s="3"/>
      <c r="W1278" s="3"/>
      <c r="X1278" s="3"/>
      <c r="Y1278" s="3"/>
      <c r="Z1278" s="3"/>
      <c r="AA1278" s="3"/>
      <c r="AB1278" s="3"/>
      <c r="AC1278" s="3"/>
      <c r="AD1278" s="3"/>
    </row>
    <row r="1279" spans="20:30" hidden="1" x14ac:dyDescent="0.25">
      <c r="T1279" s="3"/>
      <c r="U1279" s="8"/>
      <c r="V1279" s="3"/>
      <c r="W1279" s="3"/>
      <c r="X1279" s="3"/>
      <c r="Y1279" s="3"/>
      <c r="Z1279" s="3"/>
      <c r="AA1279" s="3"/>
      <c r="AB1279" s="3"/>
      <c r="AC1279" s="3"/>
      <c r="AD1279" s="3"/>
    </row>
    <row r="1280" spans="20:30" hidden="1" x14ac:dyDescent="0.25">
      <c r="T1280" s="3"/>
      <c r="U1280" s="8"/>
      <c r="V1280" s="3"/>
      <c r="W1280" s="3"/>
      <c r="X1280" s="3"/>
      <c r="Y1280" s="3"/>
      <c r="Z1280" s="3"/>
      <c r="AA1280" s="3"/>
      <c r="AB1280" s="3"/>
      <c r="AC1280" s="3"/>
      <c r="AD1280" s="3"/>
    </row>
    <row r="1281" spans="20:30" hidden="1" x14ac:dyDescent="0.25">
      <c r="T1281" s="3"/>
      <c r="U1281" s="8"/>
      <c r="V1281" s="3"/>
      <c r="W1281" s="3"/>
      <c r="X1281" s="3"/>
      <c r="Y1281" s="3"/>
      <c r="Z1281" s="3"/>
      <c r="AA1281" s="3"/>
      <c r="AB1281" s="3"/>
      <c r="AC1281" s="3"/>
      <c r="AD1281" s="3"/>
    </row>
    <row r="1282" spans="20:30" hidden="1" x14ac:dyDescent="0.25">
      <c r="T1282" s="3"/>
      <c r="U1282" s="8"/>
      <c r="V1282" s="3"/>
      <c r="W1282" s="3"/>
      <c r="X1282" s="3"/>
      <c r="Y1282" s="3"/>
      <c r="Z1282" s="3"/>
      <c r="AA1282" s="3"/>
      <c r="AB1282" s="3"/>
      <c r="AC1282" s="3"/>
      <c r="AD1282" s="3"/>
    </row>
    <row r="1283" spans="20:30" hidden="1" x14ac:dyDescent="0.25">
      <c r="T1283" s="3"/>
      <c r="U1283" s="8"/>
      <c r="V1283" s="3"/>
      <c r="W1283" s="3"/>
      <c r="X1283" s="3"/>
      <c r="Y1283" s="3"/>
      <c r="Z1283" s="3"/>
      <c r="AA1283" s="3"/>
      <c r="AB1283" s="3"/>
      <c r="AC1283" s="3"/>
      <c r="AD1283" s="3"/>
    </row>
    <row r="1284" spans="20:30" hidden="1" x14ac:dyDescent="0.25">
      <c r="T1284" s="3"/>
      <c r="U1284" s="8"/>
      <c r="V1284" s="3"/>
      <c r="W1284" s="3"/>
      <c r="X1284" s="3"/>
      <c r="Y1284" s="3"/>
      <c r="Z1284" s="3"/>
      <c r="AA1284" s="3"/>
      <c r="AB1284" s="3"/>
      <c r="AC1284" s="3"/>
      <c r="AD1284" s="3"/>
    </row>
    <row r="1285" spans="20:30" hidden="1" x14ac:dyDescent="0.25">
      <c r="T1285" s="3"/>
      <c r="U1285" s="8"/>
      <c r="V1285" s="3"/>
      <c r="W1285" s="3"/>
      <c r="X1285" s="3"/>
      <c r="Y1285" s="3"/>
      <c r="Z1285" s="3"/>
      <c r="AA1285" s="3"/>
      <c r="AB1285" s="3"/>
      <c r="AC1285" s="3"/>
      <c r="AD1285" s="3"/>
    </row>
    <row r="1286" spans="20:30" hidden="1" x14ac:dyDescent="0.25">
      <c r="T1286" s="3"/>
      <c r="U1286" s="8"/>
      <c r="V1286" s="3"/>
      <c r="W1286" s="3"/>
      <c r="X1286" s="3"/>
      <c r="Y1286" s="3"/>
      <c r="Z1286" s="3"/>
      <c r="AA1286" s="3"/>
      <c r="AB1286" s="3"/>
      <c r="AC1286" s="3"/>
      <c r="AD1286" s="3"/>
    </row>
    <row r="1287" spans="20:30" hidden="1" x14ac:dyDescent="0.25">
      <c r="T1287" s="3"/>
      <c r="U1287" s="8"/>
      <c r="V1287" s="3"/>
      <c r="W1287" s="3"/>
      <c r="X1287" s="3"/>
      <c r="Y1287" s="3"/>
      <c r="Z1287" s="3"/>
      <c r="AA1287" s="3"/>
      <c r="AB1287" s="3"/>
      <c r="AC1287" s="3"/>
      <c r="AD1287" s="3"/>
    </row>
    <row r="1288" spans="20:30" hidden="1" x14ac:dyDescent="0.25">
      <c r="T1288" s="3"/>
      <c r="U1288" s="8"/>
      <c r="V1288" s="3"/>
      <c r="W1288" s="3"/>
      <c r="X1288" s="3"/>
      <c r="Y1288" s="3"/>
      <c r="Z1288" s="3"/>
      <c r="AA1288" s="3"/>
      <c r="AB1288" s="3"/>
      <c r="AC1288" s="3"/>
      <c r="AD1288" s="3"/>
    </row>
    <row r="1289" spans="20:30" hidden="1" x14ac:dyDescent="0.25">
      <c r="T1289" s="3"/>
      <c r="U1289" s="8"/>
      <c r="V1289" s="3"/>
      <c r="W1289" s="3"/>
      <c r="X1289" s="3"/>
      <c r="Y1289" s="3"/>
      <c r="Z1289" s="3"/>
      <c r="AA1289" s="3"/>
      <c r="AB1289" s="3"/>
      <c r="AC1289" s="3"/>
      <c r="AD1289" s="3"/>
    </row>
    <row r="1290" spans="20:30" hidden="1" x14ac:dyDescent="0.25">
      <c r="T1290" s="3"/>
      <c r="U1290" s="8"/>
      <c r="V1290" s="3"/>
      <c r="W1290" s="3"/>
      <c r="X1290" s="3"/>
      <c r="Y1290" s="3"/>
      <c r="Z1290" s="3"/>
      <c r="AA1290" s="3"/>
      <c r="AB1290" s="3"/>
      <c r="AC1290" s="3"/>
      <c r="AD1290" s="3"/>
    </row>
    <row r="1291" spans="20:30" hidden="1" x14ac:dyDescent="0.25">
      <c r="T1291" s="3"/>
      <c r="U1291" s="8"/>
      <c r="V1291" s="3"/>
      <c r="W1291" s="3"/>
      <c r="X1291" s="3"/>
      <c r="Y1291" s="3"/>
      <c r="Z1291" s="3"/>
      <c r="AA1291" s="3"/>
      <c r="AB1291" s="3"/>
      <c r="AC1291" s="3"/>
      <c r="AD1291" s="3"/>
    </row>
    <row r="1292" spans="20:30" hidden="1" x14ac:dyDescent="0.25">
      <c r="T1292" s="3"/>
      <c r="U1292" s="8"/>
      <c r="V1292" s="3"/>
      <c r="W1292" s="3"/>
      <c r="X1292" s="3"/>
      <c r="Y1292" s="3"/>
      <c r="Z1292" s="3"/>
      <c r="AA1292" s="3"/>
      <c r="AB1292" s="3"/>
      <c r="AC1292" s="3"/>
      <c r="AD1292" s="3"/>
    </row>
    <row r="1293" spans="20:30" hidden="1" x14ac:dyDescent="0.25">
      <c r="T1293" s="3"/>
      <c r="U1293" s="8"/>
      <c r="V1293" s="3"/>
      <c r="W1293" s="3"/>
      <c r="X1293" s="3"/>
      <c r="Y1293" s="3"/>
      <c r="Z1293" s="3"/>
      <c r="AA1293" s="3"/>
      <c r="AB1293" s="3"/>
      <c r="AC1293" s="3"/>
      <c r="AD1293" s="3"/>
    </row>
    <row r="1294" spans="20:30" hidden="1" x14ac:dyDescent="0.25">
      <c r="T1294" s="3"/>
      <c r="U1294" s="8"/>
      <c r="V1294" s="3"/>
      <c r="W1294" s="3"/>
      <c r="X1294" s="3"/>
      <c r="Y1294" s="3"/>
      <c r="Z1294" s="3"/>
      <c r="AA1294" s="3"/>
      <c r="AB1294" s="3"/>
      <c r="AC1294" s="3"/>
      <c r="AD1294" s="3"/>
    </row>
    <row r="1295" spans="20:30" hidden="1" x14ac:dyDescent="0.25">
      <c r="T1295" s="3"/>
      <c r="U1295" s="8"/>
      <c r="V1295" s="3"/>
      <c r="W1295" s="3"/>
      <c r="X1295" s="3"/>
      <c r="Y1295" s="3"/>
      <c r="Z1295" s="3"/>
      <c r="AA1295" s="3"/>
      <c r="AB1295" s="3"/>
      <c r="AC1295" s="3"/>
      <c r="AD1295" s="3"/>
    </row>
    <row r="1296" spans="20:30" hidden="1" x14ac:dyDescent="0.25">
      <c r="T1296" s="3"/>
      <c r="U1296" s="8"/>
      <c r="V1296" s="3"/>
      <c r="W1296" s="3"/>
      <c r="X1296" s="3"/>
      <c r="Y1296" s="3"/>
      <c r="Z1296" s="3"/>
      <c r="AA1296" s="3"/>
      <c r="AB1296" s="3"/>
      <c r="AC1296" s="3"/>
      <c r="AD1296" s="3"/>
    </row>
    <row r="1297" spans="20:30" hidden="1" x14ac:dyDescent="0.25">
      <c r="T1297" s="3"/>
      <c r="U1297" s="8"/>
      <c r="V1297" s="3"/>
      <c r="W1297" s="3"/>
      <c r="X1297" s="3"/>
      <c r="Y1297" s="3"/>
      <c r="Z1297" s="3"/>
      <c r="AA1297" s="3"/>
      <c r="AB1297" s="3"/>
      <c r="AC1297" s="3"/>
      <c r="AD1297" s="3"/>
    </row>
    <row r="1298" spans="20:30" hidden="1" x14ac:dyDescent="0.25">
      <c r="T1298" s="3"/>
      <c r="U1298" s="8"/>
      <c r="V1298" s="3"/>
      <c r="W1298" s="3"/>
      <c r="X1298" s="3"/>
      <c r="Y1298" s="3"/>
      <c r="Z1298" s="3"/>
      <c r="AA1298" s="3"/>
      <c r="AB1298" s="3"/>
      <c r="AC1298" s="3"/>
      <c r="AD1298" s="3"/>
    </row>
    <row r="1299" spans="20:30" hidden="1" x14ac:dyDescent="0.25">
      <c r="T1299" s="3"/>
      <c r="U1299" s="8"/>
      <c r="V1299" s="3"/>
      <c r="W1299" s="3"/>
      <c r="X1299" s="3"/>
      <c r="Y1299" s="3"/>
      <c r="Z1299" s="3"/>
      <c r="AA1299" s="3"/>
      <c r="AB1299" s="3"/>
      <c r="AC1299" s="3"/>
      <c r="AD1299" s="3"/>
    </row>
    <row r="1300" spans="20:30" hidden="1" x14ac:dyDescent="0.25">
      <c r="T1300" s="3"/>
      <c r="U1300" s="8"/>
      <c r="V1300" s="3"/>
      <c r="W1300" s="3"/>
      <c r="X1300" s="3"/>
      <c r="Y1300" s="3"/>
      <c r="Z1300" s="3"/>
      <c r="AA1300" s="3"/>
      <c r="AB1300" s="3"/>
      <c r="AC1300" s="3"/>
      <c r="AD1300" s="3"/>
    </row>
    <row r="1301" spans="20:30" hidden="1" x14ac:dyDescent="0.25">
      <c r="T1301" s="3"/>
      <c r="U1301" s="8"/>
      <c r="V1301" s="3"/>
      <c r="W1301" s="3"/>
      <c r="X1301" s="3"/>
      <c r="Y1301" s="3"/>
      <c r="Z1301" s="3"/>
      <c r="AA1301" s="3"/>
      <c r="AB1301" s="3"/>
      <c r="AC1301" s="3"/>
      <c r="AD1301" s="3"/>
    </row>
    <row r="1302" spans="20:30" hidden="1" x14ac:dyDescent="0.25">
      <c r="T1302" s="3"/>
      <c r="U1302" s="8"/>
      <c r="V1302" s="3"/>
      <c r="W1302" s="3"/>
      <c r="X1302" s="3"/>
      <c r="Y1302" s="3"/>
      <c r="Z1302" s="3"/>
      <c r="AA1302" s="3"/>
      <c r="AB1302" s="3"/>
      <c r="AC1302" s="3"/>
      <c r="AD1302" s="3"/>
    </row>
    <row r="1303" spans="20:30" hidden="1" x14ac:dyDescent="0.25">
      <c r="T1303" s="3"/>
      <c r="U1303" s="8"/>
      <c r="V1303" s="3"/>
      <c r="W1303" s="3"/>
      <c r="X1303" s="3"/>
      <c r="Y1303" s="3"/>
      <c r="Z1303" s="3"/>
      <c r="AA1303" s="3"/>
      <c r="AB1303" s="3"/>
      <c r="AC1303" s="3"/>
      <c r="AD1303" s="3"/>
    </row>
    <row r="1304" spans="20:30" hidden="1" x14ac:dyDescent="0.25">
      <c r="T1304" s="3"/>
      <c r="U1304" s="8"/>
      <c r="V1304" s="3"/>
      <c r="W1304" s="3"/>
      <c r="X1304" s="3"/>
      <c r="Y1304" s="3"/>
      <c r="Z1304" s="3"/>
      <c r="AA1304" s="3"/>
      <c r="AB1304" s="3"/>
      <c r="AC1304" s="3"/>
      <c r="AD1304" s="3"/>
    </row>
    <row r="1305" spans="20:30" hidden="1" x14ac:dyDescent="0.25">
      <c r="T1305" s="3"/>
      <c r="U1305" s="8"/>
      <c r="V1305" s="3"/>
      <c r="W1305" s="3"/>
      <c r="X1305" s="3"/>
      <c r="Y1305" s="3"/>
      <c r="Z1305" s="3"/>
      <c r="AA1305" s="3"/>
      <c r="AB1305" s="3"/>
      <c r="AC1305" s="3"/>
      <c r="AD1305" s="3"/>
    </row>
    <row r="1306" spans="20:30" hidden="1" x14ac:dyDescent="0.25">
      <c r="T1306" s="3"/>
      <c r="U1306" s="8"/>
      <c r="V1306" s="3"/>
      <c r="W1306" s="3"/>
      <c r="X1306" s="3"/>
      <c r="Y1306" s="3"/>
      <c r="Z1306" s="3"/>
      <c r="AA1306" s="3"/>
      <c r="AB1306" s="3"/>
      <c r="AC1306" s="3"/>
      <c r="AD1306" s="3"/>
    </row>
    <row r="1307" spans="20:30" hidden="1" x14ac:dyDescent="0.25">
      <c r="T1307" s="3"/>
      <c r="U1307" s="8"/>
      <c r="V1307" s="3"/>
      <c r="W1307" s="3"/>
      <c r="X1307" s="3"/>
      <c r="Y1307" s="3"/>
      <c r="Z1307" s="3"/>
      <c r="AA1307" s="3"/>
      <c r="AB1307" s="3"/>
      <c r="AC1307" s="3"/>
      <c r="AD1307" s="3"/>
    </row>
    <row r="1308" spans="20:30" hidden="1" x14ac:dyDescent="0.25">
      <c r="T1308" s="3"/>
      <c r="U1308" s="8"/>
      <c r="V1308" s="3"/>
      <c r="W1308" s="3"/>
      <c r="X1308" s="3"/>
      <c r="Y1308" s="3"/>
      <c r="Z1308" s="3"/>
      <c r="AA1308" s="3"/>
      <c r="AB1308" s="3"/>
      <c r="AC1308" s="3"/>
      <c r="AD1308" s="3"/>
    </row>
    <row r="1309" spans="20:30" hidden="1" x14ac:dyDescent="0.25">
      <c r="T1309" s="3"/>
      <c r="U1309" s="8"/>
      <c r="V1309" s="3"/>
      <c r="W1309" s="3"/>
      <c r="X1309" s="3"/>
      <c r="Y1309" s="3"/>
      <c r="Z1309" s="3"/>
      <c r="AA1309" s="3"/>
      <c r="AB1309" s="3"/>
      <c r="AC1309" s="3"/>
      <c r="AD1309" s="3"/>
    </row>
    <row r="1310" spans="20:30" hidden="1" x14ac:dyDescent="0.25">
      <c r="T1310" s="3"/>
      <c r="U1310" s="8"/>
      <c r="V1310" s="3"/>
      <c r="W1310" s="3"/>
      <c r="X1310" s="3"/>
      <c r="Y1310" s="3"/>
      <c r="Z1310" s="3"/>
      <c r="AA1310" s="3"/>
      <c r="AB1310" s="3"/>
      <c r="AC1310" s="3"/>
      <c r="AD1310" s="3"/>
    </row>
    <row r="1311" spans="20:30" hidden="1" x14ac:dyDescent="0.25">
      <c r="T1311" s="3"/>
      <c r="U1311" s="8"/>
      <c r="V1311" s="3"/>
      <c r="W1311" s="3"/>
      <c r="X1311" s="3"/>
      <c r="Y1311" s="3"/>
      <c r="Z1311" s="3"/>
      <c r="AA1311" s="3"/>
      <c r="AB1311" s="3"/>
      <c r="AC1311" s="3"/>
      <c r="AD1311" s="3"/>
    </row>
    <row r="1312" spans="20:30" hidden="1" x14ac:dyDescent="0.25">
      <c r="T1312" s="3"/>
      <c r="U1312" s="8"/>
      <c r="V1312" s="3"/>
      <c r="W1312" s="3"/>
      <c r="X1312" s="3"/>
      <c r="Y1312" s="3"/>
      <c r="Z1312" s="3"/>
      <c r="AA1312" s="3"/>
      <c r="AB1312" s="3"/>
      <c r="AC1312" s="3"/>
      <c r="AD1312" s="3"/>
    </row>
    <row r="1313" spans="20:30" hidden="1" x14ac:dyDescent="0.25">
      <c r="T1313" s="3"/>
      <c r="U1313" s="8"/>
      <c r="V1313" s="3"/>
      <c r="W1313" s="3"/>
      <c r="X1313" s="3"/>
      <c r="Y1313" s="3"/>
      <c r="Z1313" s="3"/>
      <c r="AA1313" s="3"/>
      <c r="AB1313" s="3"/>
      <c r="AC1313" s="3"/>
      <c r="AD1313" s="3"/>
    </row>
    <row r="1314" spans="20:30" hidden="1" x14ac:dyDescent="0.25">
      <c r="T1314" s="3"/>
      <c r="U1314" s="8"/>
      <c r="V1314" s="3"/>
      <c r="W1314" s="3"/>
      <c r="X1314" s="3"/>
      <c r="Y1314" s="3"/>
      <c r="Z1314" s="3"/>
      <c r="AA1314" s="3"/>
      <c r="AB1314" s="3"/>
      <c r="AC1314" s="3"/>
      <c r="AD1314" s="3"/>
    </row>
    <row r="1315" spans="20:30" hidden="1" x14ac:dyDescent="0.25">
      <c r="T1315" s="3"/>
      <c r="U1315" s="8"/>
      <c r="V1315" s="3"/>
      <c r="W1315" s="3"/>
      <c r="X1315" s="3"/>
      <c r="Y1315" s="3"/>
      <c r="Z1315" s="3"/>
      <c r="AA1315" s="3"/>
      <c r="AB1315" s="3"/>
      <c r="AC1315" s="3"/>
      <c r="AD1315" s="3"/>
    </row>
    <row r="1316" spans="20:30" hidden="1" x14ac:dyDescent="0.25">
      <c r="T1316" s="3"/>
      <c r="U1316" s="8"/>
      <c r="V1316" s="3"/>
      <c r="W1316" s="3"/>
      <c r="X1316" s="3"/>
      <c r="Y1316" s="3"/>
      <c r="Z1316" s="3"/>
      <c r="AA1316" s="3"/>
      <c r="AB1316" s="3"/>
      <c r="AC1316" s="3"/>
      <c r="AD1316" s="3"/>
    </row>
    <row r="1317" spans="20:30" hidden="1" x14ac:dyDescent="0.25">
      <c r="T1317" s="3"/>
      <c r="U1317" s="8"/>
      <c r="V1317" s="3"/>
      <c r="W1317" s="3"/>
      <c r="X1317" s="3"/>
      <c r="Y1317" s="3"/>
      <c r="Z1317" s="3"/>
      <c r="AA1317" s="3"/>
      <c r="AB1317" s="3"/>
      <c r="AC1317" s="3"/>
      <c r="AD1317" s="3"/>
    </row>
    <row r="1318" spans="20:30" hidden="1" x14ac:dyDescent="0.25">
      <c r="T1318" s="3"/>
      <c r="U1318" s="8"/>
      <c r="V1318" s="3"/>
      <c r="W1318" s="3"/>
      <c r="X1318" s="3"/>
      <c r="Y1318" s="3"/>
      <c r="Z1318" s="3"/>
      <c r="AA1318" s="3"/>
      <c r="AB1318" s="3"/>
      <c r="AC1318" s="3"/>
      <c r="AD1318" s="3"/>
    </row>
    <row r="1319" spans="20:30" hidden="1" x14ac:dyDescent="0.25">
      <c r="T1319" s="3"/>
      <c r="U1319" s="8"/>
      <c r="V1319" s="3"/>
      <c r="W1319" s="3"/>
      <c r="X1319" s="3"/>
      <c r="Y1319" s="3"/>
      <c r="Z1319" s="3"/>
      <c r="AA1319" s="3"/>
      <c r="AB1319" s="3"/>
      <c r="AC1319" s="3"/>
      <c r="AD1319" s="3"/>
    </row>
    <row r="1320" spans="20:30" hidden="1" x14ac:dyDescent="0.25">
      <c r="T1320" s="3"/>
      <c r="U1320" s="8"/>
      <c r="V1320" s="3"/>
      <c r="W1320" s="3"/>
      <c r="X1320" s="3"/>
      <c r="Y1320" s="3"/>
      <c r="Z1320" s="3"/>
      <c r="AA1320" s="3"/>
      <c r="AB1320" s="3"/>
      <c r="AC1320" s="3"/>
      <c r="AD1320" s="3"/>
    </row>
    <row r="1321" spans="20:30" hidden="1" x14ac:dyDescent="0.25">
      <c r="T1321" s="3"/>
      <c r="U1321" s="8"/>
      <c r="V1321" s="3"/>
      <c r="W1321" s="3"/>
      <c r="X1321" s="3"/>
      <c r="Y1321" s="3"/>
      <c r="Z1321" s="3"/>
      <c r="AA1321" s="3"/>
      <c r="AB1321" s="3"/>
      <c r="AC1321" s="3"/>
      <c r="AD1321" s="3"/>
    </row>
    <row r="1322" spans="20:30" hidden="1" x14ac:dyDescent="0.25">
      <c r="T1322" s="3"/>
      <c r="U1322" s="8"/>
      <c r="V1322" s="3"/>
      <c r="W1322" s="3"/>
      <c r="X1322" s="3"/>
      <c r="Y1322" s="3"/>
      <c r="Z1322" s="3"/>
      <c r="AA1322" s="3"/>
      <c r="AB1322" s="3"/>
      <c r="AC1322" s="3"/>
      <c r="AD1322" s="3"/>
    </row>
    <row r="1323" spans="20:30" hidden="1" x14ac:dyDescent="0.25">
      <c r="T1323" s="3"/>
      <c r="U1323" s="8"/>
      <c r="V1323" s="3"/>
      <c r="W1323" s="3"/>
      <c r="X1323" s="3"/>
      <c r="Y1323" s="3"/>
      <c r="Z1323" s="3"/>
      <c r="AA1323" s="3"/>
      <c r="AB1323" s="3"/>
      <c r="AC1323" s="3"/>
      <c r="AD1323" s="3"/>
    </row>
    <row r="1324" spans="20:30" hidden="1" x14ac:dyDescent="0.25">
      <c r="T1324" s="3"/>
      <c r="U1324" s="8"/>
      <c r="V1324" s="3"/>
      <c r="W1324" s="3"/>
      <c r="X1324" s="3"/>
      <c r="Y1324" s="3"/>
      <c r="Z1324" s="3"/>
      <c r="AA1324" s="3"/>
      <c r="AB1324" s="3"/>
      <c r="AC1324" s="3"/>
      <c r="AD1324" s="3"/>
    </row>
    <row r="1325" spans="20:30" hidden="1" x14ac:dyDescent="0.25">
      <c r="T1325" s="3"/>
      <c r="U1325" s="8"/>
      <c r="V1325" s="3"/>
      <c r="W1325" s="3"/>
      <c r="X1325" s="3"/>
      <c r="Y1325" s="3"/>
      <c r="Z1325" s="3"/>
      <c r="AA1325" s="3"/>
      <c r="AB1325" s="3"/>
      <c r="AC1325" s="3"/>
      <c r="AD1325" s="3"/>
    </row>
    <row r="1326" spans="20:30" hidden="1" x14ac:dyDescent="0.25">
      <c r="T1326" s="3"/>
      <c r="U1326" s="8"/>
      <c r="V1326" s="3"/>
      <c r="W1326" s="3"/>
      <c r="X1326" s="3"/>
      <c r="Y1326" s="3"/>
      <c r="Z1326" s="3"/>
      <c r="AA1326" s="3"/>
      <c r="AB1326" s="3"/>
      <c r="AC1326" s="3"/>
      <c r="AD1326" s="3"/>
    </row>
    <row r="1327" spans="20:30" hidden="1" x14ac:dyDescent="0.25">
      <c r="T1327" s="3"/>
      <c r="U1327" s="8"/>
      <c r="V1327" s="3"/>
      <c r="W1327" s="3"/>
      <c r="X1327" s="3"/>
      <c r="Y1327" s="3"/>
      <c r="Z1327" s="3"/>
      <c r="AA1327" s="3"/>
      <c r="AB1327" s="3"/>
      <c r="AC1327" s="3"/>
      <c r="AD1327" s="3"/>
    </row>
    <row r="1328" spans="20:30" hidden="1" x14ac:dyDescent="0.25">
      <c r="T1328" s="3"/>
      <c r="U1328" s="8"/>
      <c r="V1328" s="3"/>
      <c r="W1328" s="3"/>
      <c r="X1328" s="3"/>
      <c r="Y1328" s="3"/>
      <c r="Z1328" s="3"/>
      <c r="AA1328" s="3"/>
      <c r="AB1328" s="3"/>
      <c r="AC1328" s="3"/>
      <c r="AD1328" s="3"/>
    </row>
    <row r="1329" spans="20:30" hidden="1" x14ac:dyDescent="0.25">
      <c r="T1329" s="3"/>
      <c r="U1329" s="8"/>
      <c r="V1329" s="3"/>
      <c r="W1329" s="3"/>
      <c r="X1329" s="3"/>
      <c r="Y1329" s="3"/>
      <c r="Z1329" s="3"/>
      <c r="AA1329" s="3"/>
      <c r="AB1329" s="3"/>
      <c r="AC1329" s="3"/>
      <c r="AD1329" s="3"/>
    </row>
    <row r="1330" spans="20:30" hidden="1" x14ac:dyDescent="0.25">
      <c r="T1330" s="3"/>
      <c r="U1330" s="8"/>
      <c r="V1330" s="3"/>
      <c r="W1330" s="3"/>
      <c r="X1330" s="3"/>
      <c r="Y1330" s="3"/>
      <c r="Z1330" s="3"/>
      <c r="AA1330" s="3"/>
      <c r="AB1330" s="3"/>
      <c r="AC1330" s="3"/>
      <c r="AD1330" s="3"/>
    </row>
    <row r="1331" spans="20:30" hidden="1" x14ac:dyDescent="0.25">
      <c r="T1331" s="3"/>
      <c r="U1331" s="8"/>
      <c r="V1331" s="3"/>
      <c r="W1331" s="3"/>
      <c r="X1331" s="3"/>
      <c r="Y1331" s="3"/>
      <c r="Z1331" s="3"/>
      <c r="AA1331" s="3"/>
      <c r="AB1331" s="3"/>
      <c r="AC1331" s="3"/>
      <c r="AD1331" s="3"/>
    </row>
    <row r="1332" spans="20:30" hidden="1" x14ac:dyDescent="0.25">
      <c r="T1332" s="3"/>
      <c r="U1332" s="8"/>
      <c r="V1332" s="3"/>
      <c r="W1332" s="3"/>
      <c r="X1332" s="3"/>
      <c r="Y1332" s="3"/>
      <c r="Z1332" s="3"/>
      <c r="AA1332" s="3"/>
      <c r="AB1332" s="3"/>
      <c r="AC1332" s="3"/>
      <c r="AD1332" s="3"/>
    </row>
    <row r="1333" spans="20:30" hidden="1" x14ac:dyDescent="0.25">
      <c r="T1333" s="3"/>
      <c r="U1333" s="8"/>
      <c r="V1333" s="3"/>
      <c r="W1333" s="3"/>
      <c r="X1333" s="3"/>
      <c r="Y1333" s="3"/>
      <c r="Z1333" s="3"/>
      <c r="AA1333" s="3"/>
      <c r="AB1333" s="3"/>
      <c r="AC1333" s="3"/>
      <c r="AD1333" s="3"/>
    </row>
    <row r="1334" spans="20:30" hidden="1" x14ac:dyDescent="0.25">
      <c r="T1334" s="3"/>
      <c r="U1334" s="8"/>
      <c r="V1334" s="3"/>
      <c r="W1334" s="3"/>
      <c r="X1334" s="3"/>
      <c r="Y1334" s="3"/>
      <c r="Z1334" s="3"/>
      <c r="AA1334" s="3"/>
      <c r="AB1334" s="3"/>
      <c r="AC1334" s="3"/>
      <c r="AD1334" s="3"/>
    </row>
    <row r="1335" spans="20:30" hidden="1" x14ac:dyDescent="0.25">
      <c r="T1335" s="3"/>
      <c r="U1335" s="8"/>
      <c r="V1335" s="3"/>
      <c r="W1335" s="3"/>
      <c r="X1335" s="3"/>
      <c r="Y1335" s="3"/>
      <c r="Z1335" s="3"/>
      <c r="AA1335" s="3"/>
      <c r="AB1335" s="3"/>
      <c r="AC1335" s="3"/>
      <c r="AD1335" s="3"/>
    </row>
    <row r="1336" spans="20:30" hidden="1" x14ac:dyDescent="0.25">
      <c r="T1336" s="3"/>
      <c r="U1336" s="8"/>
      <c r="V1336" s="3"/>
      <c r="W1336" s="3"/>
      <c r="X1336" s="3"/>
      <c r="Y1336" s="3"/>
      <c r="Z1336" s="3"/>
      <c r="AA1336" s="3"/>
      <c r="AB1336" s="3"/>
      <c r="AC1336" s="3"/>
      <c r="AD1336" s="3"/>
    </row>
    <row r="1337" spans="20:30" hidden="1" x14ac:dyDescent="0.25">
      <c r="T1337" s="3"/>
      <c r="U1337" s="8"/>
      <c r="V1337" s="3"/>
      <c r="W1337" s="3"/>
      <c r="X1337" s="3"/>
      <c r="Y1337" s="3"/>
      <c r="Z1337" s="3"/>
      <c r="AA1337" s="3"/>
      <c r="AB1337" s="3"/>
      <c r="AC1337" s="3"/>
      <c r="AD1337" s="3"/>
    </row>
    <row r="1338" spans="20:30" hidden="1" x14ac:dyDescent="0.25">
      <c r="T1338" s="3"/>
      <c r="U1338" s="8"/>
      <c r="V1338" s="3"/>
      <c r="W1338" s="3"/>
      <c r="X1338" s="3"/>
      <c r="Y1338" s="3"/>
      <c r="Z1338" s="3"/>
      <c r="AA1338" s="3"/>
      <c r="AB1338" s="3"/>
      <c r="AC1338" s="3"/>
      <c r="AD1338" s="3"/>
    </row>
    <row r="1339" spans="20:30" hidden="1" x14ac:dyDescent="0.25">
      <c r="T1339" s="3"/>
      <c r="U1339" s="8"/>
      <c r="V1339" s="3"/>
      <c r="W1339" s="3"/>
      <c r="X1339" s="3"/>
      <c r="Y1339" s="3"/>
      <c r="Z1339" s="3"/>
      <c r="AA1339" s="3"/>
      <c r="AB1339" s="3"/>
      <c r="AC1339" s="3"/>
      <c r="AD1339" s="3"/>
    </row>
    <row r="1340" spans="20:30" hidden="1" x14ac:dyDescent="0.25">
      <c r="T1340" s="3"/>
      <c r="U1340" s="8"/>
      <c r="V1340" s="3"/>
      <c r="W1340" s="3"/>
      <c r="X1340" s="3"/>
      <c r="Y1340" s="3"/>
      <c r="Z1340" s="3"/>
      <c r="AA1340" s="3"/>
      <c r="AB1340" s="3"/>
      <c r="AC1340" s="3"/>
      <c r="AD1340" s="3"/>
    </row>
    <row r="1341" spans="20:30" hidden="1" x14ac:dyDescent="0.25">
      <c r="T1341" s="3"/>
      <c r="U1341" s="8"/>
      <c r="V1341" s="3"/>
      <c r="W1341" s="3"/>
      <c r="X1341" s="3"/>
      <c r="Y1341" s="3"/>
      <c r="Z1341" s="3"/>
      <c r="AA1341" s="3"/>
      <c r="AB1341" s="3"/>
      <c r="AC1341" s="3"/>
      <c r="AD1341" s="3"/>
    </row>
    <row r="1342" spans="20:30" hidden="1" x14ac:dyDescent="0.25">
      <c r="T1342" s="3"/>
      <c r="U1342" s="8"/>
      <c r="V1342" s="3"/>
      <c r="W1342" s="3"/>
      <c r="X1342" s="3"/>
      <c r="Y1342" s="3"/>
      <c r="Z1342" s="3"/>
      <c r="AA1342" s="3"/>
      <c r="AB1342" s="3"/>
      <c r="AC1342" s="3"/>
      <c r="AD1342" s="3"/>
    </row>
    <row r="1343" spans="20:30" hidden="1" x14ac:dyDescent="0.25">
      <c r="T1343" s="3"/>
      <c r="U1343" s="8"/>
      <c r="V1343" s="3"/>
      <c r="W1343" s="3"/>
      <c r="X1343" s="3"/>
      <c r="Y1343" s="3"/>
      <c r="Z1343" s="3"/>
      <c r="AA1343" s="3"/>
      <c r="AB1343" s="3"/>
      <c r="AC1343" s="3"/>
      <c r="AD1343" s="3"/>
    </row>
    <row r="1344" spans="20:30" hidden="1" x14ac:dyDescent="0.25">
      <c r="T1344" s="3"/>
      <c r="U1344" s="8"/>
      <c r="V1344" s="3"/>
      <c r="W1344" s="3"/>
      <c r="X1344" s="3"/>
      <c r="Y1344" s="3"/>
      <c r="Z1344" s="3"/>
      <c r="AA1344" s="3"/>
      <c r="AB1344" s="3"/>
      <c r="AC1344" s="3"/>
      <c r="AD1344" s="3"/>
    </row>
    <row r="1345" spans="20:30" hidden="1" x14ac:dyDescent="0.25">
      <c r="T1345" s="3"/>
      <c r="U1345" s="8"/>
      <c r="V1345" s="3"/>
      <c r="W1345" s="3"/>
      <c r="X1345" s="3"/>
      <c r="Y1345" s="3"/>
      <c r="Z1345" s="3"/>
      <c r="AA1345" s="3"/>
      <c r="AB1345" s="3"/>
      <c r="AC1345" s="3"/>
      <c r="AD1345" s="3"/>
    </row>
    <row r="1346" spans="20:30" hidden="1" x14ac:dyDescent="0.25">
      <c r="T1346" s="3"/>
      <c r="U1346" s="8"/>
      <c r="V1346" s="3"/>
      <c r="W1346" s="3"/>
      <c r="X1346" s="3"/>
      <c r="Y1346" s="3"/>
      <c r="Z1346" s="3"/>
      <c r="AA1346" s="3"/>
      <c r="AB1346" s="3"/>
      <c r="AC1346" s="3"/>
      <c r="AD1346" s="3"/>
    </row>
    <row r="1347" spans="20:30" hidden="1" x14ac:dyDescent="0.25">
      <c r="T1347" s="3"/>
      <c r="U1347" s="8"/>
      <c r="V1347" s="3"/>
      <c r="W1347" s="3"/>
      <c r="X1347" s="3"/>
      <c r="Y1347" s="3"/>
      <c r="Z1347" s="3"/>
      <c r="AA1347" s="3"/>
      <c r="AB1347" s="3"/>
      <c r="AC1347" s="3"/>
      <c r="AD1347" s="3"/>
    </row>
    <row r="1348" spans="20:30" hidden="1" x14ac:dyDescent="0.25">
      <c r="T1348" s="3"/>
      <c r="U1348" s="8"/>
      <c r="V1348" s="3"/>
      <c r="W1348" s="3"/>
      <c r="X1348" s="3"/>
      <c r="Y1348" s="3"/>
      <c r="Z1348" s="3"/>
      <c r="AA1348" s="3"/>
      <c r="AB1348" s="3"/>
      <c r="AC1348" s="3"/>
      <c r="AD1348" s="3"/>
    </row>
    <row r="1349" spans="20:30" hidden="1" x14ac:dyDescent="0.25">
      <c r="T1349" s="3"/>
      <c r="U1349" s="8"/>
      <c r="V1349" s="3"/>
      <c r="W1349" s="3"/>
      <c r="X1349" s="3"/>
      <c r="Y1349" s="3"/>
      <c r="Z1349" s="3"/>
      <c r="AA1349" s="3"/>
      <c r="AB1349" s="3"/>
      <c r="AC1349" s="3"/>
      <c r="AD1349" s="3"/>
    </row>
    <row r="1350" spans="20:30" hidden="1" x14ac:dyDescent="0.25">
      <c r="T1350" s="3"/>
      <c r="U1350" s="8"/>
      <c r="V1350" s="3"/>
      <c r="W1350" s="3"/>
      <c r="X1350" s="3"/>
      <c r="Y1350" s="3"/>
      <c r="Z1350" s="3"/>
      <c r="AA1350" s="3"/>
      <c r="AB1350" s="3"/>
      <c r="AC1350" s="3"/>
      <c r="AD1350" s="3"/>
    </row>
    <row r="1351" spans="20:30" hidden="1" x14ac:dyDescent="0.25">
      <c r="T1351" s="3"/>
      <c r="U1351" s="8"/>
      <c r="V1351" s="3"/>
      <c r="W1351" s="3"/>
      <c r="X1351" s="3"/>
      <c r="Y1351" s="3"/>
      <c r="Z1351" s="3"/>
      <c r="AA1351" s="3"/>
      <c r="AB1351" s="3"/>
      <c r="AC1351" s="3"/>
      <c r="AD1351" s="3"/>
    </row>
    <row r="1352" spans="20:30" hidden="1" x14ac:dyDescent="0.25">
      <c r="T1352" s="3"/>
      <c r="U1352" s="8"/>
      <c r="V1352" s="3"/>
      <c r="W1352" s="3"/>
      <c r="X1352" s="3"/>
      <c r="Y1352" s="3"/>
      <c r="Z1352" s="3"/>
      <c r="AA1352" s="3"/>
      <c r="AB1352" s="3"/>
      <c r="AC1352" s="3"/>
      <c r="AD1352" s="3"/>
    </row>
    <row r="1353" spans="20:30" hidden="1" x14ac:dyDescent="0.25">
      <c r="T1353" s="3"/>
      <c r="U1353" s="8"/>
      <c r="V1353" s="3"/>
      <c r="W1353" s="3"/>
      <c r="X1353" s="3"/>
      <c r="Y1353" s="3"/>
      <c r="Z1353" s="3"/>
      <c r="AA1353" s="3"/>
      <c r="AB1353" s="3"/>
      <c r="AC1353" s="3"/>
      <c r="AD1353" s="3"/>
    </row>
    <row r="1354" spans="20:30" hidden="1" x14ac:dyDescent="0.25">
      <c r="T1354" s="3"/>
      <c r="U1354" s="8"/>
      <c r="V1354" s="3"/>
      <c r="W1354" s="3"/>
      <c r="X1354" s="3"/>
      <c r="Y1354" s="3"/>
      <c r="Z1354" s="3"/>
      <c r="AA1354" s="3"/>
      <c r="AB1354" s="3"/>
      <c r="AC1354" s="3"/>
      <c r="AD1354" s="3"/>
    </row>
    <row r="1355" spans="20:30" hidden="1" x14ac:dyDescent="0.25">
      <c r="T1355" s="3"/>
      <c r="U1355" s="8"/>
      <c r="V1355" s="3"/>
      <c r="W1355" s="3"/>
      <c r="X1355" s="3"/>
      <c r="Y1355" s="3"/>
      <c r="Z1355" s="3"/>
      <c r="AA1355" s="3"/>
      <c r="AB1355" s="3"/>
      <c r="AC1355" s="3"/>
      <c r="AD1355" s="3"/>
    </row>
    <row r="1356" spans="20:30" hidden="1" x14ac:dyDescent="0.25">
      <c r="T1356" s="3"/>
      <c r="U1356" s="8"/>
      <c r="V1356" s="3"/>
      <c r="W1356" s="3"/>
      <c r="X1356" s="3"/>
      <c r="Y1356" s="3"/>
      <c r="Z1356" s="3"/>
      <c r="AA1356" s="3"/>
      <c r="AB1356" s="3"/>
      <c r="AC1356" s="3"/>
      <c r="AD1356" s="3"/>
    </row>
    <row r="1357" spans="20:30" hidden="1" x14ac:dyDescent="0.25">
      <c r="T1357" s="3"/>
      <c r="U1357" s="8"/>
      <c r="V1357" s="3"/>
      <c r="W1357" s="3"/>
      <c r="X1357" s="3"/>
      <c r="Y1357" s="3"/>
      <c r="Z1357" s="3"/>
      <c r="AA1357" s="3"/>
      <c r="AB1357" s="3"/>
      <c r="AC1357" s="3"/>
      <c r="AD1357" s="3"/>
    </row>
    <row r="1358" spans="20:30" hidden="1" x14ac:dyDescent="0.25">
      <c r="T1358" s="3"/>
      <c r="U1358" s="8"/>
      <c r="V1358" s="3"/>
      <c r="W1358" s="3"/>
      <c r="X1358" s="3"/>
      <c r="Y1358" s="3"/>
      <c r="Z1358" s="3"/>
      <c r="AA1358" s="3"/>
      <c r="AB1358" s="3"/>
      <c r="AC1358" s="3"/>
      <c r="AD1358" s="3"/>
    </row>
    <row r="1359" spans="20:30" hidden="1" x14ac:dyDescent="0.25">
      <c r="T1359" s="3"/>
      <c r="U1359" s="8"/>
      <c r="V1359" s="3"/>
      <c r="W1359" s="3"/>
      <c r="X1359" s="3"/>
      <c r="Y1359" s="3"/>
      <c r="Z1359" s="3"/>
      <c r="AA1359" s="3"/>
      <c r="AB1359" s="3"/>
      <c r="AC1359" s="3"/>
      <c r="AD1359" s="3"/>
    </row>
    <row r="1360" spans="20:30" hidden="1" x14ac:dyDescent="0.25">
      <c r="T1360" s="3"/>
      <c r="U1360" s="8"/>
      <c r="V1360" s="3"/>
      <c r="W1360" s="3"/>
      <c r="X1360" s="3"/>
      <c r="Y1360" s="3"/>
      <c r="Z1360" s="3"/>
      <c r="AA1360" s="3"/>
      <c r="AB1360" s="3"/>
      <c r="AC1360" s="3"/>
      <c r="AD1360" s="3"/>
    </row>
    <row r="1361" spans="20:30" hidden="1" x14ac:dyDescent="0.25">
      <c r="T1361" s="3"/>
      <c r="U1361" s="8"/>
      <c r="V1361" s="3"/>
      <c r="W1361" s="3"/>
      <c r="X1361" s="3"/>
      <c r="Y1361" s="3"/>
      <c r="Z1361" s="3"/>
      <c r="AA1361" s="3"/>
      <c r="AB1361" s="3"/>
      <c r="AC1361" s="3"/>
      <c r="AD1361" s="3"/>
    </row>
    <row r="1362" spans="20:30" hidden="1" x14ac:dyDescent="0.25">
      <c r="T1362" s="3"/>
      <c r="U1362" s="8"/>
      <c r="V1362" s="3"/>
      <c r="W1362" s="3"/>
      <c r="X1362" s="3"/>
      <c r="Y1362" s="3"/>
      <c r="Z1362" s="3"/>
      <c r="AA1362" s="3"/>
      <c r="AB1362" s="3"/>
      <c r="AC1362" s="3"/>
      <c r="AD1362" s="3"/>
    </row>
    <row r="1363" spans="20:30" hidden="1" x14ac:dyDescent="0.25">
      <c r="T1363" s="3"/>
      <c r="U1363" s="8"/>
      <c r="V1363" s="3"/>
      <c r="W1363" s="3"/>
      <c r="X1363" s="3"/>
      <c r="Y1363" s="3"/>
      <c r="Z1363" s="3"/>
      <c r="AA1363" s="3"/>
      <c r="AB1363" s="3"/>
      <c r="AC1363" s="3"/>
      <c r="AD1363" s="3"/>
    </row>
    <row r="1364" spans="20:30" hidden="1" x14ac:dyDescent="0.25">
      <c r="T1364" s="3"/>
      <c r="U1364" s="8"/>
      <c r="V1364" s="3"/>
      <c r="W1364" s="3"/>
      <c r="X1364" s="3"/>
      <c r="Y1364" s="3"/>
      <c r="Z1364" s="3"/>
      <c r="AA1364" s="3"/>
      <c r="AB1364" s="3"/>
      <c r="AC1364" s="3"/>
      <c r="AD1364" s="3"/>
    </row>
    <row r="1365" spans="20:30" hidden="1" x14ac:dyDescent="0.25">
      <c r="T1365" s="3"/>
      <c r="U1365" s="8"/>
      <c r="V1365" s="3"/>
      <c r="W1365" s="3"/>
      <c r="X1365" s="3"/>
      <c r="Y1365" s="3"/>
      <c r="Z1365" s="3"/>
      <c r="AA1365" s="3"/>
      <c r="AB1365" s="3"/>
      <c r="AC1365" s="3"/>
      <c r="AD1365" s="3"/>
    </row>
    <row r="1366" spans="20:30" hidden="1" x14ac:dyDescent="0.25">
      <c r="T1366" s="3"/>
      <c r="U1366" s="8"/>
      <c r="V1366" s="3"/>
      <c r="W1366" s="3"/>
      <c r="X1366" s="3"/>
      <c r="Y1366" s="3"/>
      <c r="Z1366" s="3"/>
      <c r="AA1366" s="3"/>
      <c r="AB1366" s="3"/>
      <c r="AC1366" s="3"/>
      <c r="AD1366" s="3"/>
    </row>
    <row r="1367" spans="20:30" hidden="1" x14ac:dyDescent="0.25">
      <c r="T1367" s="3"/>
      <c r="U1367" s="8"/>
      <c r="V1367" s="3"/>
      <c r="W1367" s="3"/>
      <c r="X1367" s="3"/>
      <c r="Y1367" s="3"/>
      <c r="Z1367" s="3"/>
      <c r="AA1367" s="3"/>
      <c r="AB1367" s="3"/>
      <c r="AC1367" s="3"/>
      <c r="AD1367" s="3"/>
    </row>
    <row r="1368" spans="20:30" hidden="1" x14ac:dyDescent="0.25">
      <c r="T1368" s="3"/>
      <c r="U1368" s="8"/>
      <c r="V1368" s="3"/>
      <c r="W1368" s="3"/>
      <c r="X1368" s="3"/>
      <c r="Y1368" s="3"/>
      <c r="Z1368" s="3"/>
      <c r="AA1368" s="3"/>
      <c r="AB1368" s="3"/>
      <c r="AC1368" s="3"/>
      <c r="AD1368" s="3"/>
    </row>
    <row r="1369" spans="20:30" hidden="1" x14ac:dyDescent="0.25">
      <c r="T1369" s="3"/>
      <c r="U1369" s="8"/>
      <c r="V1369" s="3"/>
      <c r="W1369" s="3"/>
      <c r="X1369" s="3"/>
      <c r="Y1369" s="3"/>
      <c r="Z1369" s="3"/>
      <c r="AA1369" s="3"/>
      <c r="AB1369" s="3"/>
      <c r="AC1369" s="3"/>
      <c r="AD1369" s="3"/>
    </row>
    <row r="1370" spans="20:30" hidden="1" x14ac:dyDescent="0.25">
      <c r="T1370" s="3"/>
      <c r="U1370" s="8"/>
      <c r="V1370" s="3"/>
      <c r="W1370" s="3"/>
      <c r="X1370" s="3"/>
      <c r="Y1370" s="3"/>
      <c r="Z1370" s="3"/>
      <c r="AA1370" s="3"/>
      <c r="AB1370" s="3"/>
      <c r="AC1370" s="3"/>
      <c r="AD1370" s="3"/>
    </row>
    <row r="1371" spans="20:30" hidden="1" x14ac:dyDescent="0.25">
      <c r="T1371" s="3"/>
      <c r="U1371" s="8"/>
      <c r="V1371" s="3"/>
      <c r="W1371" s="3"/>
      <c r="X1371" s="3"/>
      <c r="Y1371" s="3"/>
      <c r="Z1371" s="3"/>
      <c r="AA1371" s="3"/>
      <c r="AB1371" s="3"/>
      <c r="AC1371" s="3"/>
      <c r="AD1371" s="3"/>
    </row>
    <row r="1372" spans="20:30" hidden="1" x14ac:dyDescent="0.25">
      <c r="T1372" s="3"/>
      <c r="U1372" s="8"/>
      <c r="V1372" s="3"/>
      <c r="W1372" s="3"/>
      <c r="X1372" s="3"/>
      <c r="Y1372" s="3"/>
      <c r="Z1372" s="3"/>
      <c r="AA1372" s="3"/>
      <c r="AB1372" s="3"/>
      <c r="AC1372" s="3"/>
      <c r="AD1372" s="3"/>
    </row>
    <row r="1373" spans="20:30" hidden="1" x14ac:dyDescent="0.25">
      <c r="T1373" s="3"/>
      <c r="U1373" s="8"/>
      <c r="V1373" s="3"/>
      <c r="W1373" s="3"/>
      <c r="X1373" s="3"/>
      <c r="Y1373" s="3"/>
      <c r="Z1373" s="3"/>
      <c r="AA1373" s="3"/>
      <c r="AB1373" s="3"/>
      <c r="AC1373" s="3"/>
      <c r="AD1373" s="3"/>
    </row>
    <row r="1374" spans="20:30" hidden="1" x14ac:dyDescent="0.25">
      <c r="T1374" s="3"/>
      <c r="U1374" s="8"/>
      <c r="V1374" s="3"/>
      <c r="W1374" s="3"/>
      <c r="X1374" s="3"/>
      <c r="Y1374" s="3"/>
      <c r="Z1374" s="3"/>
      <c r="AA1374" s="3"/>
      <c r="AB1374" s="3"/>
      <c r="AC1374" s="3"/>
      <c r="AD1374" s="3"/>
    </row>
    <row r="1375" spans="20:30" hidden="1" x14ac:dyDescent="0.25">
      <c r="T1375" s="3"/>
      <c r="U1375" s="8"/>
      <c r="V1375" s="3"/>
      <c r="W1375" s="3"/>
      <c r="X1375" s="3"/>
      <c r="Y1375" s="3"/>
      <c r="Z1375" s="3"/>
      <c r="AA1375" s="3"/>
      <c r="AB1375" s="3"/>
      <c r="AC1375" s="3"/>
      <c r="AD1375" s="3"/>
    </row>
    <row r="1376" spans="20:30" hidden="1" x14ac:dyDescent="0.25">
      <c r="T1376" s="3"/>
      <c r="U1376" s="8"/>
      <c r="V1376" s="3"/>
      <c r="W1376" s="3"/>
      <c r="X1376" s="3"/>
      <c r="Y1376" s="3"/>
      <c r="Z1376" s="3"/>
      <c r="AA1376" s="3"/>
      <c r="AB1376" s="3"/>
      <c r="AC1376" s="3"/>
      <c r="AD1376" s="3"/>
    </row>
    <row r="1377" spans="20:30" hidden="1" x14ac:dyDescent="0.25">
      <c r="T1377" s="3"/>
      <c r="U1377" s="8"/>
      <c r="V1377" s="3"/>
      <c r="W1377" s="3"/>
      <c r="X1377" s="3"/>
      <c r="Y1377" s="3"/>
      <c r="Z1377" s="3"/>
      <c r="AA1377" s="3"/>
      <c r="AB1377" s="3"/>
      <c r="AC1377" s="3"/>
      <c r="AD1377" s="3"/>
    </row>
    <row r="1378" spans="20:30" hidden="1" x14ac:dyDescent="0.25">
      <c r="T1378" s="3"/>
      <c r="U1378" s="8"/>
      <c r="V1378" s="3"/>
      <c r="W1378" s="3"/>
      <c r="X1378" s="3"/>
      <c r="Y1378" s="3"/>
      <c r="Z1378" s="3"/>
      <c r="AA1378" s="3"/>
      <c r="AB1378" s="3"/>
      <c r="AC1378" s="3"/>
      <c r="AD1378" s="3"/>
    </row>
    <row r="1379" spans="20:30" hidden="1" x14ac:dyDescent="0.25">
      <c r="T1379" s="3"/>
      <c r="U1379" s="8"/>
      <c r="V1379" s="3"/>
      <c r="W1379" s="3"/>
      <c r="X1379" s="3"/>
      <c r="Y1379" s="3"/>
      <c r="Z1379" s="3"/>
      <c r="AA1379" s="3"/>
      <c r="AB1379" s="3"/>
      <c r="AC1379" s="3"/>
      <c r="AD1379" s="3"/>
    </row>
    <row r="1380" spans="20:30" hidden="1" x14ac:dyDescent="0.25">
      <c r="T1380" s="3"/>
      <c r="U1380" s="8"/>
      <c r="V1380" s="3"/>
      <c r="W1380" s="3"/>
      <c r="X1380" s="3"/>
      <c r="Y1380" s="3"/>
      <c r="Z1380" s="3"/>
      <c r="AA1380" s="3"/>
      <c r="AB1380" s="3"/>
      <c r="AC1380" s="3"/>
      <c r="AD1380" s="3"/>
    </row>
    <row r="1381" spans="20:30" hidden="1" x14ac:dyDescent="0.25">
      <c r="T1381" s="3"/>
      <c r="U1381" s="8"/>
      <c r="V1381" s="3"/>
      <c r="W1381" s="3"/>
      <c r="X1381" s="3"/>
      <c r="Y1381" s="3"/>
      <c r="Z1381" s="3"/>
      <c r="AA1381" s="3"/>
      <c r="AB1381" s="3"/>
      <c r="AC1381" s="3"/>
      <c r="AD1381" s="3"/>
    </row>
    <row r="1382" spans="20:30" hidden="1" x14ac:dyDescent="0.25">
      <c r="T1382" s="3"/>
      <c r="U1382" s="8"/>
      <c r="V1382" s="3"/>
      <c r="W1382" s="3"/>
      <c r="X1382" s="3"/>
      <c r="Y1382" s="3"/>
      <c r="Z1382" s="3"/>
      <c r="AA1382" s="3"/>
      <c r="AB1382" s="3"/>
      <c r="AC1382" s="3"/>
      <c r="AD1382" s="3"/>
    </row>
    <row r="1383" spans="20:30" hidden="1" x14ac:dyDescent="0.25">
      <c r="T1383" s="3"/>
      <c r="U1383" s="8"/>
      <c r="V1383" s="3"/>
      <c r="W1383" s="3"/>
      <c r="X1383" s="3"/>
      <c r="Y1383" s="3"/>
      <c r="Z1383" s="3"/>
      <c r="AA1383" s="3"/>
      <c r="AB1383" s="3"/>
      <c r="AC1383" s="3"/>
      <c r="AD1383" s="3"/>
    </row>
    <row r="1384" spans="20:30" hidden="1" x14ac:dyDescent="0.25">
      <c r="T1384" s="3"/>
      <c r="U1384" s="8"/>
      <c r="V1384" s="3"/>
      <c r="W1384" s="3"/>
      <c r="X1384" s="3"/>
      <c r="Y1384" s="3"/>
      <c r="Z1384" s="3"/>
      <c r="AA1384" s="3"/>
      <c r="AB1384" s="3"/>
      <c r="AC1384" s="3"/>
      <c r="AD1384" s="3"/>
    </row>
    <row r="1385" spans="20:30" hidden="1" x14ac:dyDescent="0.25">
      <c r="T1385" s="3"/>
      <c r="U1385" s="8"/>
      <c r="V1385" s="3"/>
      <c r="W1385" s="3"/>
      <c r="X1385" s="3"/>
      <c r="Y1385" s="3"/>
      <c r="Z1385" s="3"/>
      <c r="AA1385" s="3"/>
      <c r="AB1385" s="3"/>
      <c r="AC1385" s="3"/>
      <c r="AD1385" s="3"/>
    </row>
    <row r="1386" spans="20:30" hidden="1" x14ac:dyDescent="0.25">
      <c r="T1386" s="3"/>
      <c r="U1386" s="8"/>
      <c r="V1386" s="3"/>
      <c r="W1386" s="3"/>
      <c r="X1386" s="3"/>
      <c r="Y1386" s="3"/>
      <c r="Z1386" s="3"/>
      <c r="AA1386" s="3"/>
      <c r="AB1386" s="3"/>
      <c r="AC1386" s="3"/>
      <c r="AD1386" s="3"/>
    </row>
    <row r="1387" spans="20:30" hidden="1" x14ac:dyDescent="0.25">
      <c r="T1387" s="3"/>
      <c r="U1387" s="8"/>
      <c r="V1387" s="3"/>
      <c r="W1387" s="3"/>
      <c r="X1387" s="3"/>
      <c r="Y1387" s="3"/>
      <c r="Z1387" s="3"/>
      <c r="AA1387" s="3"/>
      <c r="AB1387" s="3"/>
      <c r="AC1387" s="3"/>
      <c r="AD1387" s="3"/>
    </row>
    <row r="1388" spans="20:30" hidden="1" x14ac:dyDescent="0.25">
      <c r="T1388" s="3"/>
      <c r="U1388" s="8"/>
      <c r="V1388" s="3"/>
      <c r="W1388" s="3"/>
      <c r="X1388" s="3"/>
      <c r="Y1388" s="3"/>
      <c r="Z1388" s="3"/>
      <c r="AA1388" s="3"/>
      <c r="AB1388" s="3"/>
      <c r="AC1388" s="3"/>
      <c r="AD1388" s="3"/>
    </row>
    <row r="1389" spans="20:30" hidden="1" x14ac:dyDescent="0.25">
      <c r="T1389" s="3"/>
      <c r="U1389" s="8"/>
      <c r="V1389" s="3"/>
      <c r="W1389" s="3"/>
      <c r="X1389" s="3"/>
      <c r="Y1389" s="3"/>
      <c r="Z1389" s="3"/>
      <c r="AA1389" s="3"/>
      <c r="AB1389" s="3"/>
      <c r="AC1389" s="3"/>
      <c r="AD1389" s="3"/>
    </row>
    <row r="1390" spans="20:30" hidden="1" x14ac:dyDescent="0.25">
      <c r="T1390" s="3"/>
      <c r="U1390" s="8"/>
      <c r="V1390" s="3"/>
      <c r="W1390" s="3"/>
      <c r="X1390" s="3"/>
      <c r="Y1390" s="3"/>
      <c r="Z1390" s="3"/>
      <c r="AA1390" s="3"/>
      <c r="AB1390" s="3"/>
      <c r="AC1390" s="3"/>
      <c r="AD1390" s="3"/>
    </row>
    <row r="1391" spans="20:30" hidden="1" x14ac:dyDescent="0.25">
      <c r="T1391" s="3"/>
      <c r="U1391" s="8"/>
      <c r="V1391" s="3"/>
      <c r="W1391" s="3"/>
      <c r="X1391" s="3"/>
      <c r="Y1391" s="3"/>
      <c r="Z1391" s="3"/>
      <c r="AA1391" s="3"/>
      <c r="AB1391" s="3"/>
      <c r="AC1391" s="3"/>
      <c r="AD1391" s="3"/>
    </row>
    <row r="1392" spans="20:30" hidden="1" x14ac:dyDescent="0.25">
      <c r="T1392" s="3"/>
      <c r="U1392" s="8"/>
      <c r="V1392" s="3"/>
      <c r="W1392" s="3"/>
      <c r="X1392" s="3"/>
      <c r="Y1392" s="3"/>
      <c r="Z1392" s="3"/>
      <c r="AA1392" s="3"/>
      <c r="AB1392" s="3"/>
      <c r="AC1392" s="3"/>
      <c r="AD1392" s="3"/>
    </row>
    <row r="1393" spans="20:30" hidden="1" x14ac:dyDescent="0.25">
      <c r="T1393" s="3"/>
      <c r="U1393" s="8"/>
      <c r="V1393" s="3"/>
      <c r="W1393" s="3"/>
      <c r="X1393" s="3"/>
      <c r="Y1393" s="3"/>
      <c r="Z1393" s="3"/>
      <c r="AA1393" s="3"/>
      <c r="AB1393" s="3"/>
      <c r="AC1393" s="3"/>
      <c r="AD1393" s="3"/>
    </row>
    <row r="1394" spans="20:30" hidden="1" x14ac:dyDescent="0.25">
      <c r="T1394" s="3"/>
      <c r="U1394" s="8"/>
      <c r="V1394" s="3"/>
      <c r="W1394" s="3"/>
      <c r="X1394" s="3"/>
      <c r="Y1394" s="3"/>
      <c r="Z1394" s="3"/>
      <c r="AA1394" s="3"/>
      <c r="AB1394" s="3"/>
      <c r="AC1394" s="3"/>
      <c r="AD1394" s="3"/>
    </row>
    <row r="1395" spans="20:30" hidden="1" x14ac:dyDescent="0.25">
      <c r="T1395" s="3"/>
      <c r="U1395" s="8"/>
      <c r="V1395" s="3"/>
      <c r="W1395" s="3"/>
      <c r="X1395" s="3"/>
      <c r="Y1395" s="3"/>
      <c r="Z1395" s="3"/>
      <c r="AA1395" s="3"/>
      <c r="AB1395" s="3"/>
      <c r="AC1395" s="3"/>
      <c r="AD1395" s="3"/>
    </row>
    <row r="1396" spans="20:30" hidden="1" x14ac:dyDescent="0.25">
      <c r="T1396" s="3"/>
      <c r="U1396" s="8"/>
      <c r="V1396" s="3"/>
      <c r="W1396" s="3"/>
      <c r="X1396" s="3"/>
      <c r="Y1396" s="3"/>
      <c r="Z1396" s="3"/>
      <c r="AA1396" s="3"/>
      <c r="AB1396" s="3"/>
      <c r="AC1396" s="3"/>
      <c r="AD1396" s="3"/>
    </row>
    <row r="1397" spans="20:30" hidden="1" x14ac:dyDescent="0.25">
      <c r="T1397" s="3"/>
      <c r="U1397" s="8"/>
      <c r="V1397" s="3"/>
      <c r="W1397" s="3"/>
      <c r="X1397" s="3"/>
      <c r="Y1397" s="3"/>
      <c r="Z1397" s="3"/>
      <c r="AA1397" s="3"/>
      <c r="AB1397" s="3"/>
      <c r="AC1397" s="3"/>
      <c r="AD1397" s="3"/>
    </row>
    <row r="1398" spans="20:30" hidden="1" x14ac:dyDescent="0.25">
      <c r="T1398" s="3"/>
      <c r="U1398" s="8"/>
      <c r="V1398" s="3"/>
      <c r="W1398" s="3"/>
      <c r="X1398" s="3"/>
      <c r="Y1398" s="3"/>
      <c r="Z1398" s="3"/>
      <c r="AA1398" s="3"/>
      <c r="AB1398" s="3"/>
      <c r="AC1398" s="3"/>
      <c r="AD1398" s="3"/>
    </row>
    <row r="1399" spans="20:30" hidden="1" x14ac:dyDescent="0.25">
      <c r="T1399" s="3"/>
      <c r="U1399" s="8"/>
      <c r="V1399" s="3"/>
      <c r="W1399" s="3"/>
      <c r="X1399" s="3"/>
      <c r="Y1399" s="3"/>
      <c r="Z1399" s="3"/>
      <c r="AA1399" s="3"/>
      <c r="AB1399" s="3"/>
      <c r="AC1399" s="3"/>
      <c r="AD1399" s="3"/>
    </row>
    <row r="1400" spans="20:30" hidden="1" x14ac:dyDescent="0.25">
      <c r="T1400" s="3"/>
      <c r="U1400" s="8"/>
      <c r="V1400" s="3"/>
      <c r="W1400" s="3"/>
      <c r="X1400" s="3"/>
      <c r="Y1400" s="3"/>
      <c r="Z1400" s="3"/>
      <c r="AA1400" s="3"/>
      <c r="AB1400" s="3"/>
      <c r="AC1400" s="3"/>
      <c r="AD1400" s="3"/>
    </row>
    <row r="1401" spans="20:30" hidden="1" x14ac:dyDescent="0.25">
      <c r="T1401" s="3"/>
      <c r="U1401" s="8"/>
      <c r="V1401" s="3"/>
      <c r="W1401" s="3"/>
      <c r="X1401" s="3"/>
      <c r="Y1401" s="3"/>
      <c r="Z1401" s="3"/>
      <c r="AA1401" s="3"/>
      <c r="AB1401" s="3"/>
      <c r="AC1401" s="3"/>
      <c r="AD1401" s="3"/>
    </row>
    <row r="1402" spans="20:30" hidden="1" x14ac:dyDescent="0.25">
      <c r="T1402" s="3"/>
      <c r="U1402" s="8"/>
      <c r="V1402" s="3"/>
      <c r="W1402" s="3"/>
      <c r="X1402" s="3"/>
      <c r="Y1402" s="3"/>
      <c r="Z1402" s="3"/>
      <c r="AA1402" s="3"/>
      <c r="AB1402" s="3"/>
      <c r="AC1402" s="3"/>
      <c r="AD1402" s="3"/>
    </row>
    <row r="1403" spans="20:30" hidden="1" x14ac:dyDescent="0.25">
      <c r="T1403" s="3"/>
      <c r="U1403" s="8"/>
      <c r="V1403" s="3"/>
      <c r="W1403" s="3"/>
      <c r="X1403" s="3"/>
      <c r="Y1403" s="3"/>
      <c r="Z1403" s="3"/>
      <c r="AA1403" s="3"/>
      <c r="AB1403" s="3"/>
      <c r="AC1403" s="3"/>
      <c r="AD1403" s="3"/>
    </row>
    <row r="1404" spans="20:30" hidden="1" x14ac:dyDescent="0.25">
      <c r="T1404" s="3"/>
      <c r="U1404" s="8"/>
      <c r="V1404" s="3"/>
      <c r="W1404" s="3"/>
      <c r="X1404" s="3"/>
      <c r="Y1404" s="3"/>
      <c r="Z1404" s="3"/>
      <c r="AA1404" s="3"/>
      <c r="AB1404" s="3"/>
      <c r="AC1404" s="3"/>
      <c r="AD1404" s="3"/>
    </row>
    <row r="1405" spans="20:30" hidden="1" x14ac:dyDescent="0.25">
      <c r="T1405" s="3"/>
      <c r="U1405" s="8"/>
      <c r="V1405" s="3"/>
      <c r="W1405" s="3"/>
      <c r="X1405" s="3"/>
      <c r="Y1405" s="3"/>
      <c r="Z1405" s="3"/>
      <c r="AA1405" s="3"/>
      <c r="AB1405" s="3"/>
      <c r="AC1405" s="3"/>
      <c r="AD1405" s="3"/>
    </row>
    <row r="1406" spans="20:30" hidden="1" x14ac:dyDescent="0.25">
      <c r="T1406" s="3"/>
      <c r="U1406" s="8"/>
      <c r="V1406" s="3"/>
      <c r="W1406" s="3"/>
      <c r="X1406" s="3"/>
      <c r="Y1406" s="3"/>
      <c r="Z1406" s="3"/>
      <c r="AA1406" s="3"/>
      <c r="AB1406" s="3"/>
      <c r="AC1406" s="3"/>
      <c r="AD1406" s="3"/>
    </row>
    <row r="1407" spans="20:30" hidden="1" x14ac:dyDescent="0.25">
      <c r="T1407" s="3"/>
      <c r="U1407" s="8"/>
      <c r="V1407" s="3"/>
      <c r="W1407" s="3"/>
      <c r="X1407" s="3"/>
      <c r="Y1407" s="3"/>
      <c r="Z1407" s="3"/>
      <c r="AA1407" s="3"/>
      <c r="AB1407" s="3"/>
      <c r="AC1407" s="3"/>
      <c r="AD1407" s="3"/>
    </row>
    <row r="1408" spans="20:30" hidden="1" x14ac:dyDescent="0.25">
      <c r="T1408" s="3"/>
      <c r="U1408" s="8"/>
      <c r="V1408" s="3"/>
      <c r="W1408" s="3"/>
      <c r="X1408" s="3"/>
      <c r="Y1408" s="3"/>
      <c r="Z1408" s="3"/>
      <c r="AA1408" s="3"/>
      <c r="AB1408" s="3"/>
      <c r="AC1408" s="3"/>
      <c r="AD1408" s="3"/>
    </row>
    <row r="1409" spans="20:30" hidden="1" x14ac:dyDescent="0.25">
      <c r="T1409" s="3"/>
      <c r="U1409" s="8"/>
      <c r="V1409" s="3"/>
      <c r="W1409" s="3"/>
      <c r="X1409" s="3"/>
      <c r="Y1409" s="3"/>
      <c r="Z1409" s="3"/>
      <c r="AA1409" s="3"/>
      <c r="AB1409" s="3"/>
      <c r="AC1409" s="3"/>
      <c r="AD1409" s="3"/>
    </row>
    <row r="1410" spans="20:30" hidden="1" x14ac:dyDescent="0.25">
      <c r="T1410" s="3"/>
      <c r="U1410" s="8"/>
      <c r="V1410" s="3"/>
      <c r="W1410" s="3"/>
      <c r="X1410" s="3"/>
      <c r="Y1410" s="3"/>
      <c r="Z1410" s="3"/>
      <c r="AA1410" s="3"/>
      <c r="AB1410" s="3"/>
      <c r="AC1410" s="3"/>
      <c r="AD1410" s="3"/>
    </row>
    <row r="1411" spans="20:30" hidden="1" x14ac:dyDescent="0.25">
      <c r="T1411" s="3"/>
      <c r="U1411" s="8"/>
      <c r="V1411" s="3"/>
      <c r="W1411" s="3"/>
      <c r="X1411" s="3"/>
      <c r="Y1411" s="3"/>
      <c r="Z1411" s="3"/>
      <c r="AA1411" s="3"/>
      <c r="AB1411" s="3"/>
      <c r="AC1411" s="3"/>
      <c r="AD1411" s="3"/>
    </row>
    <row r="1412" spans="20:30" hidden="1" x14ac:dyDescent="0.25">
      <c r="T1412" s="3"/>
      <c r="U1412" s="8"/>
      <c r="V1412" s="3"/>
      <c r="W1412" s="3"/>
      <c r="X1412" s="3"/>
      <c r="Y1412" s="3"/>
      <c r="Z1412" s="3"/>
      <c r="AA1412" s="3"/>
      <c r="AB1412" s="3"/>
      <c r="AC1412" s="3"/>
      <c r="AD1412" s="3"/>
    </row>
    <row r="1413" spans="20:30" hidden="1" x14ac:dyDescent="0.25">
      <c r="T1413" s="3"/>
      <c r="U1413" s="8"/>
      <c r="V1413" s="3"/>
      <c r="W1413" s="3"/>
      <c r="X1413" s="3"/>
      <c r="Y1413" s="3"/>
      <c r="Z1413" s="3"/>
      <c r="AA1413" s="3"/>
      <c r="AB1413" s="3"/>
      <c r="AC1413" s="3"/>
      <c r="AD1413" s="3"/>
    </row>
    <row r="1414" spans="20:30" hidden="1" x14ac:dyDescent="0.25">
      <c r="T1414" s="3"/>
      <c r="U1414" s="8"/>
      <c r="V1414" s="3"/>
      <c r="W1414" s="3"/>
      <c r="X1414" s="3"/>
      <c r="Y1414" s="3"/>
      <c r="Z1414" s="3"/>
      <c r="AA1414" s="3"/>
      <c r="AB1414" s="3"/>
      <c r="AC1414" s="3"/>
      <c r="AD1414" s="3"/>
    </row>
    <row r="1415" spans="20:30" hidden="1" x14ac:dyDescent="0.25">
      <c r="T1415" s="3"/>
      <c r="U1415" s="8"/>
      <c r="V1415" s="3"/>
      <c r="W1415" s="3"/>
      <c r="X1415" s="3"/>
      <c r="Y1415" s="3"/>
      <c r="Z1415" s="3"/>
      <c r="AA1415" s="3"/>
      <c r="AB1415" s="3"/>
      <c r="AC1415" s="3"/>
      <c r="AD1415" s="3"/>
    </row>
    <row r="1416" spans="20:30" hidden="1" x14ac:dyDescent="0.25">
      <c r="T1416" s="3"/>
      <c r="U1416" s="8"/>
      <c r="V1416" s="3"/>
      <c r="W1416" s="3"/>
      <c r="X1416" s="3"/>
      <c r="Y1416" s="3"/>
      <c r="Z1416" s="3"/>
      <c r="AA1416" s="3"/>
      <c r="AB1416" s="3"/>
      <c r="AC1416" s="3"/>
      <c r="AD1416" s="3"/>
    </row>
    <row r="1417" spans="20:30" hidden="1" x14ac:dyDescent="0.25">
      <c r="T1417" s="3"/>
      <c r="U1417" s="8"/>
      <c r="V1417" s="3"/>
      <c r="W1417" s="3"/>
      <c r="X1417" s="3"/>
      <c r="Y1417" s="3"/>
      <c r="Z1417" s="3"/>
      <c r="AA1417" s="3"/>
      <c r="AB1417" s="3"/>
      <c r="AC1417" s="3"/>
      <c r="AD1417" s="3"/>
    </row>
    <row r="1418" spans="20:30" hidden="1" x14ac:dyDescent="0.25">
      <c r="T1418" s="3"/>
      <c r="U1418" s="8"/>
      <c r="V1418" s="3"/>
      <c r="W1418" s="3"/>
      <c r="X1418" s="3"/>
      <c r="Y1418" s="3"/>
      <c r="Z1418" s="3"/>
      <c r="AA1418" s="3"/>
      <c r="AB1418" s="3"/>
      <c r="AC1418" s="3"/>
      <c r="AD1418" s="3"/>
    </row>
    <row r="1419" spans="20:30" hidden="1" x14ac:dyDescent="0.25">
      <c r="T1419" s="3"/>
      <c r="U1419" s="8"/>
      <c r="V1419" s="3"/>
      <c r="W1419" s="3"/>
      <c r="X1419" s="3"/>
      <c r="Y1419" s="3"/>
      <c r="Z1419" s="3"/>
      <c r="AA1419" s="3"/>
      <c r="AB1419" s="3"/>
      <c r="AC1419" s="3"/>
      <c r="AD1419" s="3"/>
    </row>
    <row r="1420" spans="20:30" hidden="1" x14ac:dyDescent="0.25">
      <c r="T1420" s="3"/>
      <c r="U1420" s="8"/>
      <c r="V1420" s="3"/>
      <c r="W1420" s="3"/>
      <c r="X1420" s="3"/>
      <c r="Y1420" s="3"/>
      <c r="Z1420" s="3"/>
      <c r="AA1420" s="3"/>
      <c r="AB1420" s="3"/>
      <c r="AC1420" s="3"/>
      <c r="AD1420" s="3"/>
    </row>
    <row r="1421" spans="20:30" hidden="1" x14ac:dyDescent="0.25">
      <c r="T1421" s="3"/>
      <c r="U1421" s="8"/>
      <c r="V1421" s="3"/>
      <c r="W1421" s="3"/>
      <c r="X1421" s="3"/>
      <c r="Y1421" s="3"/>
      <c r="Z1421" s="3"/>
      <c r="AA1421" s="3"/>
      <c r="AB1421" s="3"/>
      <c r="AC1421" s="3"/>
      <c r="AD1421" s="3"/>
    </row>
    <row r="1422" spans="20:30" hidden="1" x14ac:dyDescent="0.25">
      <c r="T1422" s="3"/>
      <c r="U1422" s="8"/>
      <c r="V1422" s="3"/>
      <c r="W1422" s="3"/>
      <c r="X1422" s="3"/>
      <c r="Y1422" s="3"/>
      <c r="Z1422" s="3"/>
      <c r="AA1422" s="3"/>
      <c r="AB1422" s="3"/>
      <c r="AC1422" s="3"/>
      <c r="AD1422" s="3"/>
    </row>
    <row r="1423" spans="20:30" hidden="1" x14ac:dyDescent="0.25">
      <c r="T1423" s="3"/>
      <c r="U1423" s="8"/>
      <c r="V1423" s="3"/>
      <c r="W1423" s="3"/>
      <c r="X1423" s="3"/>
      <c r="Y1423" s="3"/>
      <c r="Z1423" s="3"/>
      <c r="AA1423" s="3"/>
      <c r="AB1423" s="3"/>
      <c r="AC1423" s="3"/>
      <c r="AD1423" s="3"/>
    </row>
    <row r="1424" spans="20:30" hidden="1" x14ac:dyDescent="0.25">
      <c r="T1424" s="3"/>
      <c r="U1424" s="8"/>
      <c r="V1424" s="3"/>
      <c r="W1424" s="3"/>
      <c r="X1424" s="3"/>
      <c r="Y1424" s="3"/>
      <c r="Z1424" s="3"/>
      <c r="AA1424" s="3"/>
      <c r="AB1424" s="3"/>
      <c r="AC1424" s="3"/>
      <c r="AD1424" s="3"/>
    </row>
    <row r="1425" spans="20:30" hidden="1" x14ac:dyDescent="0.25">
      <c r="T1425" s="3"/>
      <c r="U1425" s="8"/>
      <c r="V1425" s="3"/>
      <c r="W1425" s="3"/>
      <c r="X1425" s="3"/>
      <c r="Y1425" s="3"/>
      <c r="Z1425" s="3"/>
      <c r="AA1425" s="3"/>
      <c r="AB1425" s="3"/>
      <c r="AC1425" s="3"/>
      <c r="AD1425" s="3"/>
    </row>
    <row r="1426" spans="20:30" hidden="1" x14ac:dyDescent="0.25">
      <c r="T1426" s="3"/>
      <c r="U1426" s="8"/>
      <c r="V1426" s="3"/>
      <c r="W1426" s="3"/>
      <c r="X1426" s="3"/>
      <c r="Y1426" s="3"/>
      <c r="Z1426" s="3"/>
      <c r="AA1426" s="3"/>
      <c r="AB1426" s="3"/>
      <c r="AC1426" s="3"/>
      <c r="AD1426" s="3"/>
    </row>
    <row r="1427" spans="20:30" hidden="1" x14ac:dyDescent="0.25">
      <c r="T1427" s="3"/>
      <c r="U1427" s="8"/>
      <c r="V1427" s="3"/>
      <c r="W1427" s="3"/>
      <c r="X1427" s="3"/>
      <c r="Y1427" s="3"/>
      <c r="Z1427" s="3"/>
      <c r="AA1427" s="3"/>
      <c r="AB1427" s="3"/>
      <c r="AC1427" s="3"/>
      <c r="AD1427" s="3"/>
    </row>
    <row r="1428" spans="20:30" hidden="1" x14ac:dyDescent="0.25">
      <c r="T1428" s="3"/>
      <c r="U1428" s="8"/>
      <c r="V1428" s="3"/>
      <c r="W1428" s="3"/>
      <c r="X1428" s="3"/>
      <c r="Y1428" s="3"/>
      <c r="Z1428" s="3"/>
      <c r="AA1428" s="3"/>
      <c r="AB1428" s="3"/>
      <c r="AC1428" s="3"/>
      <c r="AD1428" s="3"/>
    </row>
    <row r="1429" spans="20:30" hidden="1" x14ac:dyDescent="0.25">
      <c r="T1429" s="3"/>
      <c r="U1429" s="8"/>
      <c r="V1429" s="3"/>
      <c r="W1429" s="3"/>
      <c r="X1429" s="3"/>
      <c r="Y1429" s="3"/>
      <c r="Z1429" s="3"/>
      <c r="AA1429" s="3"/>
      <c r="AB1429" s="3"/>
      <c r="AC1429" s="3"/>
      <c r="AD1429" s="3"/>
    </row>
    <row r="1430" spans="20:30" hidden="1" x14ac:dyDescent="0.25">
      <c r="T1430" s="3"/>
      <c r="U1430" s="8"/>
      <c r="V1430" s="3"/>
      <c r="W1430" s="3"/>
      <c r="X1430" s="3"/>
      <c r="Y1430" s="3"/>
      <c r="Z1430" s="3"/>
      <c r="AA1430" s="3"/>
      <c r="AB1430" s="3"/>
      <c r="AC1430" s="3"/>
      <c r="AD1430" s="3"/>
    </row>
    <row r="1431" spans="20:30" hidden="1" x14ac:dyDescent="0.25">
      <c r="T1431" s="3"/>
      <c r="U1431" s="8"/>
      <c r="V1431" s="3"/>
      <c r="W1431" s="3"/>
      <c r="X1431" s="3"/>
      <c r="Y1431" s="3"/>
      <c r="Z1431" s="3"/>
      <c r="AA1431" s="3"/>
      <c r="AB1431" s="3"/>
      <c r="AC1431" s="3"/>
      <c r="AD1431" s="3"/>
    </row>
    <row r="1432" spans="20:30" hidden="1" x14ac:dyDescent="0.25">
      <c r="T1432" s="3"/>
      <c r="U1432" s="8"/>
      <c r="V1432" s="3"/>
      <c r="W1432" s="3"/>
      <c r="X1432" s="3"/>
      <c r="Y1432" s="3"/>
      <c r="Z1432" s="3"/>
      <c r="AA1432" s="3"/>
      <c r="AB1432" s="3"/>
      <c r="AC1432" s="3"/>
      <c r="AD1432" s="3"/>
    </row>
    <row r="1433" spans="20:30" hidden="1" x14ac:dyDescent="0.25">
      <c r="T1433" s="3"/>
      <c r="U1433" s="8"/>
      <c r="V1433" s="3"/>
      <c r="W1433" s="3"/>
      <c r="X1433" s="3"/>
      <c r="Y1433" s="3"/>
      <c r="Z1433" s="3"/>
      <c r="AA1433" s="3"/>
      <c r="AB1433" s="3"/>
      <c r="AC1433" s="3"/>
      <c r="AD1433" s="3"/>
    </row>
    <row r="1434" spans="20:30" hidden="1" x14ac:dyDescent="0.25">
      <c r="T1434" s="3"/>
      <c r="U1434" s="8"/>
      <c r="V1434" s="3"/>
      <c r="W1434" s="3"/>
      <c r="X1434" s="3"/>
      <c r="Y1434" s="3"/>
      <c r="Z1434" s="3"/>
      <c r="AA1434" s="3"/>
      <c r="AB1434" s="3"/>
      <c r="AC1434" s="3"/>
      <c r="AD1434" s="3"/>
    </row>
    <row r="1435" spans="20:30" hidden="1" x14ac:dyDescent="0.25">
      <c r="T1435" s="3"/>
      <c r="U1435" s="8"/>
      <c r="V1435" s="3"/>
      <c r="W1435" s="3"/>
      <c r="X1435" s="3"/>
      <c r="Y1435" s="3"/>
      <c r="Z1435" s="3"/>
      <c r="AA1435" s="3"/>
      <c r="AB1435" s="3"/>
      <c r="AC1435" s="3"/>
      <c r="AD1435" s="3"/>
    </row>
    <row r="1436" spans="20:30" hidden="1" x14ac:dyDescent="0.25">
      <c r="T1436" s="3"/>
      <c r="U1436" s="8"/>
      <c r="V1436" s="3"/>
      <c r="W1436" s="3"/>
      <c r="X1436" s="3"/>
      <c r="Y1436" s="3"/>
      <c r="Z1436" s="3"/>
      <c r="AA1436" s="3"/>
      <c r="AB1436" s="3"/>
      <c r="AC1436" s="3"/>
      <c r="AD1436" s="3"/>
    </row>
    <row r="1437" spans="20:30" hidden="1" x14ac:dyDescent="0.25">
      <c r="T1437" s="3"/>
      <c r="U1437" s="8"/>
      <c r="V1437" s="3"/>
      <c r="W1437" s="3"/>
      <c r="X1437" s="3"/>
      <c r="Y1437" s="3"/>
      <c r="Z1437" s="3"/>
      <c r="AA1437" s="3"/>
      <c r="AB1437" s="3"/>
      <c r="AC1437" s="3"/>
      <c r="AD1437" s="3"/>
    </row>
    <row r="1438" spans="20:30" hidden="1" x14ac:dyDescent="0.25">
      <c r="T1438" s="3"/>
      <c r="U1438" s="8"/>
      <c r="V1438" s="3"/>
      <c r="W1438" s="3"/>
      <c r="X1438" s="3"/>
      <c r="Y1438" s="3"/>
      <c r="Z1438" s="3"/>
      <c r="AA1438" s="3"/>
      <c r="AB1438" s="3"/>
      <c r="AC1438" s="3"/>
      <c r="AD1438" s="3"/>
    </row>
    <row r="1439" spans="20:30" hidden="1" x14ac:dyDescent="0.25">
      <c r="T1439" s="3"/>
      <c r="U1439" s="8"/>
      <c r="V1439" s="3"/>
      <c r="W1439" s="3"/>
      <c r="X1439" s="3"/>
      <c r="Y1439" s="3"/>
      <c r="Z1439" s="3"/>
      <c r="AA1439" s="3"/>
      <c r="AB1439" s="3"/>
      <c r="AC1439" s="3"/>
      <c r="AD1439" s="3"/>
    </row>
    <row r="1440" spans="20:30" hidden="1" x14ac:dyDescent="0.25">
      <c r="T1440" s="3"/>
      <c r="U1440" s="8"/>
      <c r="V1440" s="3"/>
      <c r="W1440" s="3"/>
      <c r="X1440" s="3"/>
      <c r="Y1440" s="3"/>
      <c r="Z1440" s="3"/>
      <c r="AA1440" s="3"/>
      <c r="AB1440" s="3"/>
      <c r="AC1440" s="3"/>
      <c r="AD1440" s="3"/>
    </row>
    <row r="1441" spans="20:30" hidden="1" x14ac:dyDescent="0.25">
      <c r="T1441" s="3"/>
      <c r="U1441" s="8"/>
      <c r="V1441" s="3"/>
      <c r="W1441" s="3"/>
      <c r="X1441" s="3"/>
      <c r="Y1441" s="3"/>
      <c r="Z1441" s="3"/>
      <c r="AA1441" s="3"/>
      <c r="AB1441" s="3"/>
      <c r="AC1441" s="3"/>
      <c r="AD1441" s="3"/>
    </row>
    <row r="1442" spans="20:30" hidden="1" x14ac:dyDescent="0.25">
      <c r="T1442" s="3"/>
      <c r="U1442" s="8"/>
      <c r="V1442" s="3"/>
      <c r="W1442" s="3"/>
      <c r="X1442" s="3"/>
      <c r="Y1442" s="3"/>
      <c r="Z1442" s="3"/>
      <c r="AA1442" s="3"/>
      <c r="AB1442" s="3"/>
      <c r="AC1442" s="3"/>
      <c r="AD1442" s="3"/>
    </row>
    <row r="1443" spans="20:30" hidden="1" x14ac:dyDescent="0.25">
      <c r="T1443" s="3"/>
      <c r="U1443" s="8"/>
      <c r="V1443" s="3"/>
      <c r="W1443" s="3"/>
      <c r="X1443" s="3"/>
      <c r="Y1443" s="3"/>
      <c r="Z1443" s="3"/>
      <c r="AA1443" s="3"/>
      <c r="AB1443" s="3"/>
      <c r="AC1443" s="3"/>
      <c r="AD1443" s="3"/>
    </row>
    <row r="1444" spans="20:30" hidden="1" x14ac:dyDescent="0.25">
      <c r="T1444" s="3"/>
      <c r="U1444" s="8"/>
      <c r="V1444" s="3"/>
      <c r="W1444" s="3"/>
      <c r="X1444" s="3"/>
      <c r="Y1444" s="3"/>
      <c r="Z1444" s="3"/>
      <c r="AA1444" s="3"/>
      <c r="AB1444" s="3"/>
      <c r="AC1444" s="3"/>
      <c r="AD1444" s="3"/>
    </row>
    <row r="1445" spans="20:30" hidden="1" x14ac:dyDescent="0.25">
      <c r="T1445" s="3"/>
      <c r="U1445" s="8"/>
      <c r="V1445" s="3"/>
      <c r="W1445" s="3"/>
      <c r="X1445" s="3"/>
      <c r="Y1445" s="3"/>
      <c r="Z1445" s="3"/>
      <c r="AA1445" s="3"/>
      <c r="AB1445" s="3"/>
      <c r="AC1445" s="3"/>
      <c r="AD1445" s="3"/>
    </row>
    <row r="1446" spans="20:30" hidden="1" x14ac:dyDescent="0.25">
      <c r="T1446" s="3"/>
      <c r="U1446" s="8"/>
      <c r="V1446" s="3"/>
      <c r="W1446" s="3"/>
      <c r="X1446" s="3"/>
      <c r="Y1446" s="3"/>
      <c r="Z1446" s="3"/>
      <c r="AA1446" s="3"/>
      <c r="AB1446" s="3"/>
      <c r="AC1446" s="3"/>
      <c r="AD1446" s="3"/>
    </row>
    <row r="1447" spans="20:30" hidden="1" x14ac:dyDescent="0.25">
      <c r="T1447" s="3"/>
      <c r="U1447" s="8"/>
      <c r="V1447" s="3"/>
      <c r="W1447" s="3"/>
      <c r="X1447" s="3"/>
      <c r="Y1447" s="3"/>
      <c r="Z1447" s="3"/>
      <c r="AA1447" s="3"/>
      <c r="AB1447" s="3"/>
      <c r="AC1447" s="3"/>
      <c r="AD1447" s="3"/>
    </row>
    <row r="1448" spans="20:30" hidden="1" x14ac:dyDescent="0.25">
      <c r="T1448" s="3"/>
      <c r="U1448" s="8"/>
      <c r="V1448" s="3"/>
      <c r="W1448" s="3"/>
      <c r="X1448" s="3"/>
      <c r="Y1448" s="3"/>
      <c r="Z1448" s="3"/>
      <c r="AA1448" s="3"/>
      <c r="AB1448" s="3"/>
      <c r="AC1448" s="3"/>
      <c r="AD1448" s="3"/>
    </row>
    <row r="1449" spans="20:30" hidden="1" x14ac:dyDescent="0.25">
      <c r="T1449" s="3"/>
      <c r="U1449" s="8"/>
      <c r="V1449" s="3"/>
      <c r="W1449" s="3"/>
      <c r="X1449" s="3"/>
      <c r="Y1449" s="3"/>
      <c r="Z1449" s="3"/>
      <c r="AA1449" s="3"/>
      <c r="AB1449" s="3"/>
      <c r="AC1449" s="3"/>
      <c r="AD1449" s="3"/>
    </row>
    <row r="1450" spans="20:30" hidden="1" x14ac:dyDescent="0.25">
      <c r="T1450" s="3"/>
      <c r="U1450" s="8"/>
      <c r="V1450" s="3"/>
      <c r="W1450" s="3"/>
      <c r="X1450" s="3"/>
      <c r="Y1450" s="3"/>
      <c r="Z1450" s="3"/>
      <c r="AA1450" s="3"/>
      <c r="AB1450" s="3"/>
      <c r="AC1450" s="3"/>
      <c r="AD1450" s="3"/>
    </row>
    <row r="1451" spans="20:30" hidden="1" x14ac:dyDescent="0.25">
      <c r="T1451" s="3"/>
      <c r="U1451" s="8"/>
      <c r="V1451" s="3"/>
      <c r="W1451" s="3"/>
      <c r="X1451" s="3"/>
      <c r="Y1451" s="3"/>
      <c r="Z1451" s="3"/>
      <c r="AA1451" s="3"/>
      <c r="AB1451" s="3"/>
      <c r="AC1451" s="3"/>
      <c r="AD1451" s="3"/>
    </row>
    <row r="1452" spans="20:30" hidden="1" x14ac:dyDescent="0.25">
      <c r="T1452" s="3"/>
      <c r="U1452" s="8"/>
      <c r="V1452" s="3"/>
      <c r="W1452" s="3"/>
      <c r="X1452" s="3"/>
      <c r="Y1452" s="3"/>
      <c r="Z1452" s="3"/>
      <c r="AA1452" s="3"/>
      <c r="AB1452" s="3"/>
      <c r="AC1452" s="3"/>
      <c r="AD1452" s="3"/>
    </row>
    <row r="1453" spans="20:30" hidden="1" x14ac:dyDescent="0.25">
      <c r="T1453" s="3"/>
      <c r="U1453" s="8"/>
      <c r="V1453" s="3"/>
      <c r="W1453" s="3"/>
      <c r="X1453" s="3"/>
      <c r="Y1453" s="3"/>
      <c r="Z1453" s="3"/>
      <c r="AA1453" s="3"/>
      <c r="AB1453" s="3"/>
      <c r="AC1453" s="3"/>
      <c r="AD1453" s="3"/>
    </row>
    <row r="1454" spans="20:30" hidden="1" x14ac:dyDescent="0.25">
      <c r="T1454" s="3"/>
      <c r="U1454" s="8"/>
      <c r="V1454" s="3"/>
      <c r="W1454" s="3"/>
      <c r="X1454" s="3"/>
      <c r="Y1454" s="3"/>
      <c r="Z1454" s="3"/>
      <c r="AA1454" s="3"/>
      <c r="AB1454" s="3"/>
      <c r="AC1454" s="3"/>
      <c r="AD1454" s="3"/>
    </row>
    <row r="1455" spans="20:30" hidden="1" x14ac:dyDescent="0.25">
      <c r="T1455" s="3"/>
      <c r="U1455" s="8"/>
      <c r="V1455" s="3"/>
      <c r="W1455" s="3"/>
      <c r="X1455" s="3"/>
      <c r="Y1455" s="3"/>
      <c r="Z1455" s="3"/>
      <c r="AA1455" s="3"/>
      <c r="AB1455" s="3"/>
      <c r="AC1455" s="3"/>
      <c r="AD1455" s="3"/>
    </row>
    <row r="1456" spans="20:30" hidden="1" x14ac:dyDescent="0.25">
      <c r="T1456" s="3"/>
      <c r="U1456" s="8"/>
      <c r="V1456" s="3"/>
      <c r="W1456" s="3"/>
      <c r="X1456" s="3"/>
      <c r="Y1456" s="3"/>
      <c r="Z1456" s="3"/>
      <c r="AA1456" s="3"/>
      <c r="AB1456" s="3"/>
      <c r="AC1456" s="3"/>
      <c r="AD1456" s="3"/>
    </row>
    <row r="1457" spans="20:30" hidden="1" x14ac:dyDescent="0.25">
      <c r="T1457" s="3"/>
      <c r="U1457" s="8"/>
      <c r="V1457" s="3"/>
      <c r="W1457" s="3"/>
      <c r="X1457" s="3"/>
      <c r="Y1457" s="3"/>
      <c r="Z1457" s="3"/>
      <c r="AA1457" s="3"/>
      <c r="AB1457" s="3"/>
      <c r="AC1457" s="3"/>
      <c r="AD1457" s="3"/>
    </row>
    <row r="1458" spans="20:30" hidden="1" x14ac:dyDescent="0.25">
      <c r="T1458" s="3"/>
      <c r="U1458" s="8"/>
      <c r="V1458" s="3"/>
      <c r="W1458" s="3"/>
      <c r="X1458" s="3"/>
      <c r="Y1458" s="3"/>
      <c r="Z1458" s="3"/>
      <c r="AA1458" s="3"/>
      <c r="AB1458" s="3"/>
      <c r="AC1458" s="3"/>
      <c r="AD1458" s="3"/>
    </row>
    <row r="1459" spans="20:30" hidden="1" x14ac:dyDescent="0.25">
      <c r="T1459" s="3"/>
      <c r="U1459" s="8"/>
      <c r="V1459" s="3"/>
      <c r="W1459" s="3"/>
      <c r="X1459" s="3"/>
      <c r="Y1459" s="3"/>
      <c r="Z1459" s="3"/>
      <c r="AA1459" s="3"/>
      <c r="AB1459" s="3"/>
      <c r="AC1459" s="3"/>
      <c r="AD1459" s="3"/>
    </row>
    <row r="1460" spans="20:30" hidden="1" x14ac:dyDescent="0.25">
      <c r="T1460" s="3"/>
      <c r="U1460" s="8"/>
      <c r="V1460" s="3"/>
      <c r="W1460" s="3"/>
      <c r="X1460" s="3"/>
      <c r="Y1460" s="3"/>
      <c r="Z1460" s="3"/>
      <c r="AA1460" s="3"/>
      <c r="AB1460" s="3"/>
      <c r="AC1460" s="3"/>
      <c r="AD1460" s="3"/>
    </row>
    <row r="1461" spans="20:30" hidden="1" x14ac:dyDescent="0.25">
      <c r="T1461" s="3"/>
      <c r="U1461" s="8"/>
      <c r="V1461" s="3"/>
      <c r="W1461" s="3"/>
      <c r="X1461" s="3"/>
      <c r="Y1461" s="3"/>
      <c r="Z1461" s="3"/>
      <c r="AA1461" s="3"/>
      <c r="AB1461" s="3"/>
      <c r="AC1461" s="3"/>
      <c r="AD1461" s="3"/>
    </row>
    <row r="1462" spans="20:30" hidden="1" x14ac:dyDescent="0.25">
      <c r="T1462" s="3"/>
      <c r="U1462" s="8"/>
      <c r="V1462" s="3"/>
      <c r="W1462" s="3"/>
      <c r="X1462" s="3"/>
      <c r="Y1462" s="3"/>
      <c r="Z1462" s="3"/>
      <c r="AA1462" s="3"/>
      <c r="AB1462" s="3"/>
      <c r="AC1462" s="3"/>
      <c r="AD1462" s="3"/>
    </row>
    <row r="1463" spans="20:30" hidden="1" x14ac:dyDescent="0.25">
      <c r="T1463" s="3"/>
      <c r="U1463" s="8"/>
      <c r="V1463" s="3"/>
      <c r="W1463" s="3"/>
      <c r="X1463" s="3"/>
      <c r="Y1463" s="3"/>
      <c r="Z1463" s="3"/>
      <c r="AA1463" s="3"/>
      <c r="AB1463" s="3"/>
      <c r="AC1463" s="3"/>
      <c r="AD1463" s="3"/>
    </row>
    <row r="1464" spans="20:30" hidden="1" x14ac:dyDescent="0.25">
      <c r="T1464" s="3"/>
      <c r="U1464" s="8"/>
      <c r="V1464" s="3"/>
      <c r="W1464" s="3"/>
      <c r="X1464" s="3"/>
      <c r="Y1464" s="3"/>
      <c r="Z1464" s="3"/>
      <c r="AA1464" s="3"/>
      <c r="AB1464" s="3"/>
      <c r="AC1464" s="3"/>
      <c r="AD1464" s="3"/>
    </row>
    <row r="1465" spans="20:30" hidden="1" x14ac:dyDescent="0.25">
      <c r="T1465" s="3"/>
      <c r="U1465" s="8"/>
      <c r="V1465" s="3"/>
      <c r="W1465" s="3"/>
      <c r="X1465" s="3"/>
      <c r="Y1465" s="3"/>
      <c r="Z1465" s="3"/>
      <c r="AA1465" s="3"/>
      <c r="AB1465" s="3"/>
      <c r="AC1465" s="3"/>
      <c r="AD1465" s="3"/>
    </row>
    <row r="1466" spans="20:30" hidden="1" x14ac:dyDescent="0.25">
      <c r="T1466" s="3"/>
      <c r="U1466" s="8"/>
      <c r="V1466" s="3"/>
      <c r="W1466" s="3"/>
      <c r="X1466" s="3"/>
      <c r="Y1466" s="3"/>
      <c r="Z1466" s="3"/>
      <c r="AA1466" s="3"/>
      <c r="AB1466" s="3"/>
      <c r="AC1466" s="3"/>
      <c r="AD1466" s="3"/>
    </row>
    <row r="1467" spans="20:30" hidden="1" x14ac:dyDescent="0.25">
      <c r="T1467" s="3"/>
      <c r="U1467" s="8"/>
      <c r="V1467" s="3"/>
      <c r="W1467" s="3"/>
      <c r="X1467" s="3"/>
      <c r="Y1467" s="3"/>
      <c r="Z1467" s="3"/>
      <c r="AA1467" s="3"/>
      <c r="AB1467" s="3"/>
      <c r="AC1467" s="3"/>
      <c r="AD1467" s="3"/>
    </row>
    <row r="1468" spans="20:30" hidden="1" x14ac:dyDescent="0.25">
      <c r="T1468" s="3"/>
      <c r="U1468" s="8"/>
      <c r="V1468" s="3"/>
      <c r="W1468" s="3"/>
      <c r="X1468" s="3"/>
      <c r="Y1468" s="3"/>
      <c r="Z1468" s="3"/>
      <c r="AA1468" s="3"/>
      <c r="AB1468" s="3"/>
      <c r="AC1468" s="3"/>
      <c r="AD1468" s="3"/>
    </row>
    <row r="1469" spans="20:30" hidden="1" x14ac:dyDescent="0.25">
      <c r="T1469" s="3"/>
      <c r="U1469" s="8"/>
      <c r="V1469" s="3"/>
      <c r="W1469" s="3"/>
      <c r="X1469" s="3"/>
      <c r="Y1469" s="3"/>
      <c r="Z1469" s="3"/>
      <c r="AA1469" s="3"/>
      <c r="AB1469" s="3"/>
      <c r="AC1469" s="3"/>
      <c r="AD1469" s="3"/>
    </row>
    <row r="1470" spans="20:30" hidden="1" x14ac:dyDescent="0.25">
      <c r="T1470" s="3"/>
      <c r="U1470" s="8"/>
      <c r="V1470" s="3"/>
      <c r="W1470" s="3"/>
      <c r="X1470" s="3"/>
      <c r="Y1470" s="3"/>
      <c r="Z1470" s="3"/>
      <c r="AA1470" s="3"/>
      <c r="AB1470" s="3"/>
      <c r="AC1470" s="3"/>
      <c r="AD1470" s="3"/>
    </row>
    <row r="1471" spans="20:30" hidden="1" x14ac:dyDescent="0.25">
      <c r="T1471" s="3"/>
      <c r="U1471" s="8"/>
      <c r="V1471" s="3"/>
      <c r="W1471" s="3"/>
      <c r="X1471" s="3"/>
      <c r="Y1471" s="3"/>
      <c r="Z1471" s="3"/>
      <c r="AA1471" s="3"/>
      <c r="AB1471" s="3"/>
      <c r="AC1471" s="3"/>
      <c r="AD1471" s="3"/>
    </row>
    <row r="1472" spans="20:30" hidden="1" x14ac:dyDescent="0.25">
      <c r="T1472" s="3"/>
      <c r="U1472" s="8"/>
      <c r="V1472" s="3"/>
      <c r="W1472" s="3"/>
      <c r="X1472" s="3"/>
      <c r="Y1472" s="3"/>
      <c r="Z1472" s="3"/>
      <c r="AA1472" s="3"/>
      <c r="AB1472" s="3"/>
      <c r="AC1472" s="3"/>
      <c r="AD1472" s="3"/>
    </row>
    <row r="1473" spans="20:30" hidden="1" x14ac:dyDescent="0.25">
      <c r="T1473" s="3"/>
      <c r="U1473" s="8"/>
      <c r="V1473" s="3"/>
      <c r="W1473" s="3"/>
      <c r="X1473" s="3"/>
      <c r="Y1473" s="3"/>
      <c r="Z1473" s="3"/>
      <c r="AA1473" s="3"/>
      <c r="AB1473" s="3"/>
      <c r="AC1473" s="3"/>
      <c r="AD1473" s="3"/>
    </row>
    <row r="1474" spans="20:30" hidden="1" x14ac:dyDescent="0.25">
      <c r="T1474" s="3"/>
      <c r="U1474" s="8"/>
      <c r="V1474" s="3"/>
      <c r="W1474" s="3"/>
      <c r="X1474" s="3"/>
      <c r="Y1474" s="3"/>
      <c r="Z1474" s="3"/>
      <c r="AA1474" s="3"/>
      <c r="AB1474" s="3"/>
      <c r="AC1474" s="3"/>
      <c r="AD1474" s="3"/>
    </row>
    <row r="1475" spans="20:30" hidden="1" x14ac:dyDescent="0.25">
      <c r="T1475" s="3"/>
      <c r="U1475" s="8"/>
      <c r="V1475" s="3"/>
      <c r="W1475" s="3"/>
      <c r="X1475" s="3"/>
      <c r="Y1475" s="3"/>
      <c r="Z1475" s="3"/>
      <c r="AA1475" s="3"/>
      <c r="AB1475" s="3"/>
      <c r="AC1475" s="3"/>
      <c r="AD1475" s="3"/>
    </row>
    <row r="1476" spans="20:30" hidden="1" x14ac:dyDescent="0.25">
      <c r="T1476" s="3"/>
      <c r="U1476" s="8"/>
      <c r="V1476" s="3"/>
      <c r="W1476" s="3"/>
      <c r="X1476" s="3"/>
      <c r="Y1476" s="3"/>
      <c r="Z1476" s="3"/>
      <c r="AA1476" s="3"/>
      <c r="AB1476" s="3"/>
      <c r="AC1476" s="3"/>
      <c r="AD1476" s="3"/>
    </row>
    <row r="1477" spans="20:30" hidden="1" x14ac:dyDescent="0.25">
      <c r="T1477" s="3"/>
      <c r="U1477" s="8"/>
      <c r="V1477" s="3"/>
      <c r="W1477" s="3"/>
      <c r="X1477" s="3"/>
      <c r="Y1477" s="3"/>
      <c r="Z1477" s="3"/>
      <c r="AA1477" s="3"/>
      <c r="AB1477" s="3"/>
      <c r="AC1477" s="3"/>
      <c r="AD1477" s="3"/>
    </row>
    <row r="1478" spans="20:30" hidden="1" x14ac:dyDescent="0.25">
      <c r="T1478" s="3"/>
      <c r="U1478" s="8"/>
      <c r="V1478" s="3"/>
      <c r="W1478" s="3"/>
      <c r="X1478" s="3"/>
      <c r="Y1478" s="3"/>
      <c r="Z1478" s="3"/>
      <c r="AA1478" s="3"/>
      <c r="AB1478" s="3"/>
      <c r="AC1478" s="3"/>
      <c r="AD1478" s="3"/>
    </row>
    <row r="1479" spans="20:30" hidden="1" x14ac:dyDescent="0.25">
      <c r="T1479" s="3"/>
      <c r="U1479" s="8"/>
      <c r="V1479" s="3"/>
      <c r="W1479" s="3"/>
      <c r="X1479" s="3"/>
      <c r="Y1479" s="3"/>
      <c r="Z1479" s="3"/>
      <c r="AA1479" s="3"/>
      <c r="AB1479" s="3"/>
      <c r="AC1479" s="3"/>
      <c r="AD1479" s="3"/>
    </row>
    <row r="1480" spans="20:30" hidden="1" x14ac:dyDescent="0.25">
      <c r="T1480" s="3"/>
      <c r="U1480" s="8"/>
      <c r="V1480" s="3"/>
      <c r="W1480" s="3"/>
      <c r="X1480" s="3"/>
      <c r="Y1480" s="3"/>
      <c r="Z1480" s="3"/>
      <c r="AA1480" s="3"/>
      <c r="AB1480" s="3"/>
      <c r="AC1480" s="3"/>
      <c r="AD1480" s="3"/>
    </row>
    <row r="1481" spans="20:30" hidden="1" x14ac:dyDescent="0.25">
      <c r="T1481" s="3"/>
      <c r="U1481" s="8"/>
      <c r="V1481" s="3"/>
      <c r="W1481" s="3"/>
      <c r="X1481" s="3"/>
      <c r="Y1481" s="3"/>
      <c r="Z1481" s="3"/>
      <c r="AA1481" s="3"/>
      <c r="AB1481" s="3"/>
      <c r="AC1481" s="3"/>
      <c r="AD1481" s="3"/>
    </row>
    <row r="1482" spans="20:30" hidden="1" x14ac:dyDescent="0.25">
      <c r="T1482" s="3"/>
      <c r="U1482" s="8"/>
      <c r="V1482" s="3"/>
      <c r="W1482" s="3"/>
      <c r="X1482" s="3"/>
      <c r="Y1482" s="3"/>
      <c r="Z1482" s="3"/>
      <c r="AA1482" s="3"/>
      <c r="AB1482" s="3"/>
      <c r="AC1482" s="3"/>
      <c r="AD1482" s="3"/>
    </row>
    <row r="1483" spans="20:30" hidden="1" x14ac:dyDescent="0.25">
      <c r="T1483" s="3"/>
      <c r="U1483" s="8"/>
      <c r="V1483" s="3"/>
      <c r="W1483" s="3"/>
      <c r="X1483" s="3"/>
      <c r="Y1483" s="3"/>
      <c r="Z1483" s="3"/>
      <c r="AA1483" s="3"/>
      <c r="AB1483" s="3"/>
      <c r="AC1483" s="3"/>
      <c r="AD1483" s="3"/>
    </row>
    <row r="1484" spans="20:30" hidden="1" x14ac:dyDescent="0.25">
      <c r="T1484" s="3"/>
      <c r="U1484" s="8"/>
      <c r="V1484" s="3"/>
      <c r="W1484" s="3"/>
      <c r="X1484" s="3"/>
      <c r="Y1484" s="3"/>
      <c r="Z1484" s="3"/>
      <c r="AA1484" s="3"/>
      <c r="AB1484" s="3"/>
      <c r="AC1484" s="3"/>
      <c r="AD1484" s="3"/>
    </row>
    <row r="1485" spans="20:30" hidden="1" x14ac:dyDescent="0.25">
      <c r="T1485" s="3"/>
      <c r="U1485" s="8"/>
      <c r="V1485" s="3"/>
      <c r="W1485" s="3"/>
      <c r="X1485" s="3"/>
      <c r="Y1485" s="3"/>
      <c r="Z1485" s="3"/>
      <c r="AA1485" s="3"/>
      <c r="AB1485" s="3"/>
      <c r="AC1485" s="3"/>
      <c r="AD1485" s="3"/>
    </row>
    <row r="1486" spans="20:30" hidden="1" x14ac:dyDescent="0.25">
      <c r="T1486" s="3"/>
      <c r="U1486" s="8"/>
      <c r="V1486" s="3"/>
      <c r="W1486" s="3"/>
      <c r="X1486" s="3"/>
      <c r="Y1486" s="3"/>
      <c r="Z1486" s="3"/>
      <c r="AA1486" s="3"/>
      <c r="AB1486" s="3"/>
      <c r="AC1486" s="3"/>
      <c r="AD1486" s="3"/>
    </row>
    <row r="1487" spans="20:30" hidden="1" x14ac:dyDescent="0.25">
      <c r="T1487" s="3"/>
      <c r="U1487" s="8"/>
      <c r="V1487" s="3"/>
      <c r="W1487" s="3"/>
      <c r="X1487" s="3"/>
      <c r="Y1487" s="3"/>
      <c r="Z1487" s="3"/>
      <c r="AA1487" s="3"/>
      <c r="AB1487" s="3"/>
      <c r="AC1487" s="3"/>
      <c r="AD1487" s="3"/>
    </row>
    <row r="1488" spans="20:30" hidden="1" x14ac:dyDescent="0.25">
      <c r="T1488" s="3"/>
      <c r="U1488" s="8"/>
      <c r="V1488" s="3"/>
      <c r="W1488" s="3"/>
      <c r="X1488" s="3"/>
      <c r="Y1488" s="3"/>
      <c r="Z1488" s="3"/>
      <c r="AA1488" s="3"/>
      <c r="AB1488" s="3"/>
      <c r="AC1488" s="3"/>
      <c r="AD1488" s="3"/>
    </row>
    <row r="1489" spans="20:30" hidden="1" x14ac:dyDescent="0.25">
      <c r="T1489" s="3"/>
      <c r="U1489" s="8"/>
      <c r="V1489" s="3"/>
      <c r="W1489" s="3"/>
      <c r="X1489" s="3"/>
      <c r="Y1489" s="3"/>
      <c r="Z1489" s="3"/>
      <c r="AA1489" s="3"/>
      <c r="AB1489" s="3"/>
      <c r="AC1489" s="3"/>
      <c r="AD1489" s="3"/>
    </row>
    <row r="1490" spans="20:30" hidden="1" x14ac:dyDescent="0.25">
      <c r="T1490" s="3"/>
      <c r="U1490" s="8"/>
      <c r="V1490" s="3"/>
      <c r="W1490" s="3"/>
      <c r="X1490" s="3"/>
      <c r="Y1490" s="3"/>
      <c r="Z1490" s="3"/>
      <c r="AA1490" s="3"/>
      <c r="AB1490" s="3"/>
      <c r="AC1490" s="3"/>
      <c r="AD1490" s="3"/>
    </row>
    <row r="1491" spans="20:30" hidden="1" x14ac:dyDescent="0.25">
      <c r="T1491" s="3"/>
      <c r="U1491" s="8"/>
      <c r="V1491" s="3"/>
      <c r="W1491" s="3"/>
      <c r="X1491" s="3"/>
      <c r="Y1491" s="3"/>
      <c r="Z1491" s="3"/>
      <c r="AA1491" s="3"/>
      <c r="AB1491" s="3"/>
      <c r="AC1491" s="3"/>
      <c r="AD1491" s="3"/>
    </row>
    <row r="1492" spans="20:30" hidden="1" x14ac:dyDescent="0.25">
      <c r="T1492" s="3"/>
      <c r="U1492" s="8"/>
      <c r="V1492" s="3"/>
      <c r="W1492" s="3"/>
      <c r="X1492" s="3"/>
      <c r="Y1492" s="3"/>
      <c r="Z1492" s="3"/>
      <c r="AA1492" s="3"/>
      <c r="AB1492" s="3"/>
      <c r="AC1492" s="3"/>
      <c r="AD1492" s="3"/>
    </row>
    <row r="1493" spans="20:30" hidden="1" x14ac:dyDescent="0.25">
      <c r="T1493" s="3"/>
      <c r="U1493" s="8"/>
      <c r="V1493" s="3"/>
      <c r="W1493" s="3"/>
      <c r="X1493" s="3"/>
      <c r="Y1493" s="3"/>
      <c r="Z1493" s="3"/>
      <c r="AA1493" s="3"/>
      <c r="AB1493" s="3"/>
      <c r="AC1493" s="3"/>
      <c r="AD1493" s="3"/>
    </row>
    <row r="1494" spans="20:30" hidden="1" x14ac:dyDescent="0.25">
      <c r="T1494" s="3"/>
      <c r="U1494" s="8"/>
      <c r="V1494" s="3"/>
      <c r="W1494" s="3"/>
      <c r="X1494" s="3"/>
      <c r="Y1494" s="3"/>
      <c r="Z1494" s="3"/>
      <c r="AA1494" s="3"/>
      <c r="AB1494" s="3"/>
      <c r="AC1494" s="3"/>
      <c r="AD1494" s="3"/>
    </row>
    <row r="1495" spans="20:30" hidden="1" x14ac:dyDescent="0.25">
      <c r="T1495" s="3"/>
      <c r="U1495" s="8"/>
      <c r="V1495" s="3"/>
      <c r="W1495" s="3"/>
      <c r="X1495" s="3"/>
      <c r="Y1495" s="3"/>
      <c r="Z1495" s="3"/>
      <c r="AA1495" s="3"/>
      <c r="AB1495" s="3"/>
      <c r="AC1495" s="3"/>
      <c r="AD1495" s="3"/>
    </row>
    <row r="1496" spans="20:30" hidden="1" x14ac:dyDescent="0.25">
      <c r="T1496" s="3"/>
      <c r="U1496" s="8"/>
      <c r="V1496" s="3"/>
      <c r="W1496" s="3"/>
      <c r="X1496" s="3"/>
      <c r="Y1496" s="3"/>
      <c r="Z1496" s="3"/>
      <c r="AA1496" s="3"/>
      <c r="AB1496" s="3"/>
      <c r="AC1496" s="3"/>
      <c r="AD1496" s="3"/>
    </row>
    <row r="1497" spans="20:30" hidden="1" x14ac:dyDescent="0.25">
      <c r="T1497" s="3"/>
      <c r="U1497" s="8"/>
      <c r="V1497" s="3"/>
      <c r="W1497" s="3"/>
      <c r="X1497" s="3"/>
      <c r="Y1497" s="3"/>
      <c r="Z1497" s="3"/>
      <c r="AA1497" s="3"/>
      <c r="AB1497" s="3"/>
      <c r="AC1497" s="3"/>
      <c r="AD1497" s="3"/>
    </row>
    <row r="1498" spans="20:30" hidden="1" x14ac:dyDescent="0.25">
      <c r="T1498" s="3"/>
      <c r="U1498" s="8"/>
      <c r="V1498" s="3"/>
      <c r="W1498" s="3"/>
      <c r="X1498" s="3"/>
      <c r="Y1498" s="3"/>
      <c r="Z1498" s="3"/>
      <c r="AA1498" s="3"/>
      <c r="AB1498" s="3"/>
      <c r="AC1498" s="3"/>
      <c r="AD1498" s="3"/>
    </row>
    <row r="1499" spans="20:30" hidden="1" x14ac:dyDescent="0.25">
      <c r="T1499" s="3"/>
      <c r="U1499" s="8"/>
      <c r="V1499" s="3"/>
      <c r="W1499" s="3"/>
      <c r="X1499" s="3"/>
      <c r="Y1499" s="3"/>
      <c r="Z1499" s="3"/>
      <c r="AA1499" s="3"/>
      <c r="AB1499" s="3"/>
      <c r="AC1499" s="3"/>
      <c r="AD1499" s="3"/>
    </row>
    <row r="1500" spans="20:30" hidden="1" x14ac:dyDescent="0.25">
      <c r="T1500" s="3"/>
      <c r="U1500" s="8"/>
      <c r="V1500" s="3"/>
      <c r="W1500" s="3"/>
      <c r="X1500" s="3"/>
      <c r="Y1500" s="3"/>
      <c r="Z1500" s="3"/>
      <c r="AA1500" s="3"/>
      <c r="AB1500" s="3"/>
      <c r="AC1500" s="3"/>
      <c r="AD1500" s="3"/>
    </row>
    <row r="1501" spans="20:30" hidden="1" x14ac:dyDescent="0.25">
      <c r="T1501" s="3"/>
      <c r="U1501" s="8"/>
      <c r="V1501" s="3"/>
      <c r="W1501" s="3"/>
      <c r="X1501" s="3"/>
      <c r="Y1501" s="3"/>
      <c r="Z1501" s="3"/>
      <c r="AA1501" s="3"/>
      <c r="AB1501" s="3"/>
      <c r="AC1501" s="3"/>
      <c r="AD1501" s="3"/>
    </row>
    <row r="1502" spans="20:30" hidden="1" x14ac:dyDescent="0.25">
      <c r="T1502" s="3"/>
      <c r="U1502" s="8"/>
      <c r="V1502" s="3"/>
      <c r="W1502" s="3"/>
      <c r="X1502" s="3"/>
      <c r="Y1502" s="3"/>
      <c r="Z1502" s="3"/>
      <c r="AA1502" s="3"/>
      <c r="AB1502" s="3"/>
      <c r="AC1502" s="3"/>
      <c r="AD1502" s="3"/>
    </row>
    <row r="1503" spans="20:30" hidden="1" x14ac:dyDescent="0.25">
      <c r="T1503" s="3"/>
      <c r="U1503" s="8"/>
      <c r="V1503" s="3"/>
      <c r="W1503" s="3"/>
      <c r="X1503" s="3"/>
      <c r="Y1503" s="3"/>
      <c r="Z1503" s="3"/>
      <c r="AA1503" s="3"/>
      <c r="AB1503" s="3"/>
      <c r="AC1503" s="3"/>
      <c r="AD1503" s="3"/>
    </row>
    <row r="1504" spans="20:30" hidden="1" x14ac:dyDescent="0.25">
      <c r="T1504" s="3"/>
      <c r="U1504" s="8"/>
      <c r="V1504" s="3"/>
      <c r="W1504" s="3"/>
      <c r="X1504" s="3"/>
      <c r="Y1504" s="3"/>
      <c r="Z1504" s="3"/>
      <c r="AA1504" s="3"/>
      <c r="AB1504" s="3"/>
      <c r="AC1504" s="3"/>
      <c r="AD1504" s="3"/>
    </row>
    <row r="1505" spans="20:30" hidden="1" x14ac:dyDescent="0.25">
      <c r="T1505" s="3"/>
      <c r="U1505" s="8"/>
      <c r="V1505" s="3"/>
      <c r="W1505" s="3"/>
      <c r="X1505" s="3"/>
      <c r="Y1505" s="3"/>
      <c r="Z1505" s="3"/>
      <c r="AA1505" s="3"/>
      <c r="AB1505" s="3"/>
      <c r="AC1505" s="3"/>
      <c r="AD1505" s="3"/>
    </row>
    <row r="1506" spans="20:30" hidden="1" x14ac:dyDescent="0.25">
      <c r="T1506" s="3"/>
      <c r="U1506" s="8"/>
      <c r="V1506" s="3"/>
      <c r="W1506" s="3"/>
      <c r="X1506" s="3"/>
      <c r="Y1506" s="3"/>
      <c r="Z1506" s="3"/>
      <c r="AA1506" s="3"/>
      <c r="AB1506" s="3"/>
      <c r="AC1506" s="3"/>
      <c r="AD1506" s="3"/>
    </row>
    <row r="1507" spans="20:30" hidden="1" x14ac:dyDescent="0.25">
      <c r="T1507" s="3"/>
      <c r="U1507" s="8"/>
      <c r="V1507" s="3"/>
      <c r="W1507" s="3"/>
      <c r="X1507" s="3"/>
      <c r="Y1507" s="3"/>
      <c r="Z1507" s="3"/>
      <c r="AA1507" s="3"/>
      <c r="AB1507" s="3"/>
      <c r="AC1507" s="3"/>
      <c r="AD1507" s="3"/>
    </row>
    <row r="1508" spans="20:30" hidden="1" x14ac:dyDescent="0.25">
      <c r="T1508" s="3"/>
      <c r="U1508" s="8"/>
      <c r="V1508" s="3"/>
      <c r="W1508" s="3"/>
      <c r="X1508" s="3"/>
      <c r="Y1508" s="3"/>
      <c r="Z1508" s="3"/>
      <c r="AA1508" s="3"/>
      <c r="AB1508" s="3"/>
      <c r="AC1508" s="3"/>
      <c r="AD1508" s="3"/>
    </row>
    <row r="1509" spans="20:30" hidden="1" x14ac:dyDescent="0.25">
      <c r="T1509" s="3"/>
      <c r="U1509" s="8"/>
      <c r="V1509" s="3"/>
      <c r="W1509" s="3"/>
      <c r="X1509" s="3"/>
      <c r="Y1509" s="3"/>
      <c r="Z1509" s="3"/>
      <c r="AA1509" s="3"/>
      <c r="AB1509" s="3"/>
      <c r="AC1509" s="3"/>
      <c r="AD1509" s="3"/>
    </row>
    <row r="1510" spans="20:30" hidden="1" x14ac:dyDescent="0.25">
      <c r="T1510" s="3"/>
      <c r="U1510" s="8"/>
      <c r="V1510" s="3"/>
      <c r="W1510" s="3"/>
      <c r="X1510" s="3"/>
      <c r="Y1510" s="3"/>
      <c r="Z1510" s="3"/>
      <c r="AA1510" s="3"/>
      <c r="AB1510" s="3"/>
      <c r="AC1510" s="3"/>
      <c r="AD1510" s="3"/>
    </row>
    <row r="1511" spans="20:30" hidden="1" x14ac:dyDescent="0.25">
      <c r="T1511" s="3"/>
      <c r="U1511" s="8"/>
      <c r="V1511" s="3"/>
      <c r="W1511" s="3"/>
      <c r="X1511" s="3"/>
      <c r="Y1511" s="3"/>
      <c r="Z1511" s="3"/>
      <c r="AA1511" s="3"/>
      <c r="AB1511" s="3"/>
      <c r="AC1511" s="3"/>
      <c r="AD1511" s="3"/>
    </row>
    <row r="1512" spans="20:30" hidden="1" x14ac:dyDescent="0.25">
      <c r="T1512" s="3"/>
      <c r="U1512" s="8"/>
      <c r="V1512" s="3"/>
      <c r="W1512" s="3"/>
      <c r="X1512" s="3"/>
      <c r="Y1512" s="3"/>
      <c r="Z1512" s="3"/>
      <c r="AA1512" s="3"/>
      <c r="AB1512" s="3"/>
      <c r="AC1512" s="3"/>
      <c r="AD1512" s="3"/>
    </row>
    <row r="1513" spans="20:30" hidden="1" x14ac:dyDescent="0.25">
      <c r="T1513" s="3"/>
      <c r="U1513" s="8"/>
      <c r="V1513" s="3"/>
      <c r="W1513" s="3"/>
      <c r="X1513" s="3"/>
      <c r="Y1513" s="3"/>
      <c r="Z1513" s="3"/>
      <c r="AA1513" s="3"/>
      <c r="AB1513" s="3"/>
      <c r="AC1513" s="3"/>
      <c r="AD1513" s="3"/>
    </row>
    <row r="1514" spans="20:30" hidden="1" x14ac:dyDescent="0.25">
      <c r="T1514" s="3"/>
      <c r="U1514" s="8"/>
      <c r="V1514" s="3"/>
      <c r="W1514" s="3"/>
      <c r="X1514" s="3"/>
      <c r="Y1514" s="3"/>
      <c r="Z1514" s="3"/>
      <c r="AA1514" s="3"/>
      <c r="AB1514" s="3"/>
      <c r="AC1514" s="3"/>
      <c r="AD1514" s="3"/>
    </row>
    <row r="1515" spans="20:30" hidden="1" x14ac:dyDescent="0.25">
      <c r="T1515" s="3"/>
      <c r="U1515" s="8"/>
      <c r="V1515" s="3"/>
      <c r="W1515" s="3"/>
      <c r="X1515" s="3"/>
      <c r="Y1515" s="3"/>
      <c r="Z1515" s="3"/>
      <c r="AA1515" s="3"/>
      <c r="AB1515" s="3"/>
      <c r="AC1515" s="3"/>
      <c r="AD1515" s="3"/>
    </row>
    <row r="1516" spans="20:30" hidden="1" x14ac:dyDescent="0.25">
      <c r="T1516" s="3"/>
      <c r="U1516" s="8"/>
      <c r="V1516" s="3"/>
      <c r="W1516" s="3"/>
      <c r="X1516" s="3"/>
      <c r="Y1516" s="3"/>
      <c r="Z1516" s="3"/>
      <c r="AA1516" s="3"/>
      <c r="AB1516" s="3"/>
      <c r="AC1516" s="3"/>
      <c r="AD1516" s="3"/>
    </row>
    <row r="1517" spans="20:30" hidden="1" x14ac:dyDescent="0.25">
      <c r="T1517" s="3"/>
      <c r="U1517" s="8"/>
      <c r="V1517" s="3"/>
      <c r="W1517" s="3"/>
      <c r="X1517" s="3"/>
      <c r="Y1517" s="3"/>
      <c r="Z1517" s="3"/>
      <c r="AA1517" s="3"/>
      <c r="AB1517" s="3"/>
      <c r="AC1517" s="3"/>
      <c r="AD1517" s="3"/>
    </row>
    <row r="1518" spans="20:30" hidden="1" x14ac:dyDescent="0.25">
      <c r="T1518" s="3"/>
      <c r="U1518" s="8"/>
      <c r="V1518" s="3"/>
      <c r="W1518" s="3"/>
      <c r="X1518" s="3"/>
      <c r="Y1518" s="3"/>
      <c r="Z1518" s="3"/>
      <c r="AA1518" s="3"/>
      <c r="AB1518" s="3"/>
      <c r="AC1518" s="3"/>
      <c r="AD1518" s="3"/>
    </row>
    <row r="1519" spans="20:30" hidden="1" x14ac:dyDescent="0.25">
      <c r="T1519" s="3"/>
      <c r="U1519" s="8"/>
      <c r="V1519" s="3"/>
      <c r="W1519" s="3"/>
      <c r="X1519" s="3"/>
      <c r="Y1519" s="3"/>
      <c r="Z1519" s="3"/>
      <c r="AA1519" s="3"/>
      <c r="AB1519" s="3"/>
      <c r="AC1519" s="3"/>
      <c r="AD1519" s="3"/>
    </row>
    <row r="1520" spans="20:30" hidden="1" x14ac:dyDescent="0.25">
      <c r="T1520" s="3"/>
      <c r="U1520" s="8"/>
      <c r="V1520" s="3"/>
      <c r="W1520" s="3"/>
      <c r="X1520" s="3"/>
      <c r="Y1520" s="3"/>
      <c r="Z1520" s="3"/>
      <c r="AA1520" s="3"/>
      <c r="AB1520" s="3"/>
      <c r="AC1520" s="3"/>
      <c r="AD1520" s="3"/>
    </row>
    <row r="1521" spans="20:30" hidden="1" x14ac:dyDescent="0.25">
      <c r="T1521" s="3"/>
      <c r="U1521" s="8"/>
      <c r="V1521" s="3"/>
      <c r="W1521" s="3"/>
      <c r="X1521" s="3"/>
      <c r="Y1521" s="3"/>
      <c r="Z1521" s="3"/>
      <c r="AA1521" s="3"/>
      <c r="AB1521" s="3"/>
      <c r="AC1521" s="3"/>
      <c r="AD1521" s="3"/>
    </row>
    <row r="1522" spans="20:30" hidden="1" x14ac:dyDescent="0.25">
      <c r="T1522" s="3"/>
      <c r="U1522" s="8"/>
      <c r="V1522" s="3"/>
      <c r="W1522" s="3"/>
      <c r="X1522" s="3"/>
      <c r="Y1522" s="3"/>
      <c r="Z1522" s="3"/>
      <c r="AA1522" s="3"/>
      <c r="AB1522" s="3"/>
      <c r="AC1522" s="3"/>
      <c r="AD1522" s="3"/>
    </row>
    <row r="1523" spans="20:30" hidden="1" x14ac:dyDescent="0.25">
      <c r="T1523" s="3"/>
      <c r="U1523" s="8"/>
      <c r="V1523" s="3"/>
      <c r="W1523" s="3"/>
      <c r="X1523" s="3"/>
      <c r="Y1523" s="3"/>
      <c r="Z1523" s="3"/>
      <c r="AA1523" s="3"/>
      <c r="AB1523" s="3"/>
      <c r="AC1523" s="3"/>
      <c r="AD1523" s="3"/>
    </row>
    <row r="1524" spans="20:30" hidden="1" x14ac:dyDescent="0.25">
      <c r="T1524" s="3"/>
      <c r="U1524" s="8"/>
      <c r="V1524" s="3"/>
      <c r="W1524" s="3"/>
      <c r="X1524" s="3"/>
      <c r="Y1524" s="3"/>
      <c r="Z1524" s="3"/>
      <c r="AA1524" s="3"/>
      <c r="AB1524" s="3"/>
      <c r="AC1524" s="3"/>
      <c r="AD1524" s="3"/>
    </row>
    <row r="1525" spans="20:30" hidden="1" x14ac:dyDescent="0.25">
      <c r="T1525" s="3"/>
      <c r="U1525" s="8"/>
      <c r="V1525" s="3"/>
      <c r="W1525" s="3"/>
      <c r="X1525" s="3"/>
      <c r="Y1525" s="3"/>
      <c r="Z1525" s="3"/>
      <c r="AA1525" s="3"/>
      <c r="AB1525" s="3"/>
      <c r="AC1525" s="3"/>
      <c r="AD1525" s="3"/>
    </row>
    <row r="1526" spans="20:30" hidden="1" x14ac:dyDescent="0.25">
      <c r="T1526" s="3"/>
      <c r="U1526" s="8"/>
      <c r="V1526" s="3"/>
      <c r="W1526" s="3"/>
      <c r="X1526" s="3"/>
      <c r="Y1526" s="3"/>
      <c r="Z1526" s="3"/>
      <c r="AA1526" s="3"/>
      <c r="AB1526" s="3"/>
      <c r="AC1526" s="3"/>
      <c r="AD1526" s="3"/>
    </row>
    <row r="1527" spans="20:30" hidden="1" x14ac:dyDescent="0.25">
      <c r="T1527" s="3"/>
      <c r="U1527" s="8"/>
      <c r="V1527" s="3"/>
      <c r="W1527" s="3"/>
      <c r="X1527" s="3"/>
      <c r="Y1527" s="3"/>
      <c r="Z1527" s="3"/>
      <c r="AA1527" s="3"/>
      <c r="AB1527" s="3"/>
      <c r="AC1527" s="3"/>
      <c r="AD1527" s="3"/>
    </row>
    <row r="1528" spans="20:30" hidden="1" x14ac:dyDescent="0.25">
      <c r="T1528" s="3"/>
      <c r="U1528" s="8"/>
      <c r="V1528" s="3"/>
      <c r="W1528" s="3"/>
      <c r="X1528" s="3"/>
      <c r="Y1528" s="3"/>
      <c r="Z1528" s="3"/>
      <c r="AA1528" s="3"/>
      <c r="AB1528" s="3"/>
      <c r="AC1528" s="3"/>
      <c r="AD1528" s="3"/>
    </row>
    <row r="1529" spans="20:30" hidden="1" x14ac:dyDescent="0.25">
      <c r="T1529" s="3"/>
      <c r="U1529" s="8"/>
      <c r="V1529" s="3"/>
      <c r="W1529" s="3"/>
      <c r="X1529" s="3"/>
      <c r="Y1529" s="3"/>
      <c r="Z1529" s="3"/>
      <c r="AA1529" s="3"/>
      <c r="AB1529" s="3"/>
      <c r="AC1529" s="3"/>
      <c r="AD1529" s="3"/>
    </row>
    <row r="1530" spans="20:30" hidden="1" x14ac:dyDescent="0.25">
      <c r="T1530" s="3"/>
      <c r="U1530" s="8"/>
      <c r="V1530" s="3"/>
      <c r="W1530" s="3"/>
      <c r="X1530" s="3"/>
      <c r="Y1530" s="3"/>
      <c r="Z1530" s="3"/>
      <c r="AA1530" s="3"/>
      <c r="AB1530" s="3"/>
      <c r="AC1530" s="3"/>
      <c r="AD1530" s="3"/>
    </row>
    <row r="1531" spans="20:30" hidden="1" x14ac:dyDescent="0.25">
      <c r="T1531" s="3"/>
      <c r="U1531" s="8"/>
      <c r="V1531" s="3"/>
      <c r="W1531" s="3"/>
      <c r="X1531" s="3"/>
      <c r="Y1531" s="3"/>
      <c r="Z1531" s="3"/>
      <c r="AA1531" s="3"/>
      <c r="AB1531" s="3"/>
      <c r="AC1531" s="3"/>
      <c r="AD1531" s="3"/>
    </row>
    <row r="1532" spans="20:30" hidden="1" x14ac:dyDescent="0.25">
      <c r="T1532" s="3"/>
      <c r="U1532" s="8"/>
      <c r="V1532" s="3"/>
      <c r="W1532" s="3"/>
      <c r="X1532" s="3"/>
      <c r="Y1532" s="3"/>
      <c r="Z1532" s="3"/>
      <c r="AA1532" s="3"/>
      <c r="AB1532" s="3"/>
      <c r="AC1532" s="3"/>
      <c r="AD1532" s="3"/>
    </row>
    <row r="1533" spans="20:30" hidden="1" x14ac:dyDescent="0.25">
      <c r="T1533" s="3"/>
      <c r="U1533" s="8"/>
      <c r="V1533" s="3"/>
      <c r="W1533" s="3"/>
      <c r="X1533" s="3"/>
      <c r="Y1533" s="3"/>
      <c r="Z1533" s="3"/>
      <c r="AA1533" s="3"/>
      <c r="AB1533" s="3"/>
      <c r="AC1533" s="3"/>
      <c r="AD1533" s="3"/>
    </row>
    <row r="1534" spans="20:30" hidden="1" x14ac:dyDescent="0.25">
      <c r="T1534" s="3"/>
      <c r="U1534" s="8"/>
      <c r="V1534" s="3"/>
      <c r="W1534" s="3"/>
      <c r="X1534" s="3"/>
      <c r="Y1534" s="3"/>
      <c r="Z1534" s="3"/>
      <c r="AA1534" s="3"/>
      <c r="AB1534" s="3"/>
      <c r="AC1534" s="3"/>
      <c r="AD1534" s="3"/>
    </row>
    <row r="1535" spans="20:30" hidden="1" x14ac:dyDescent="0.25">
      <c r="T1535" s="3"/>
      <c r="U1535" s="8"/>
      <c r="V1535" s="3"/>
      <c r="W1535" s="3"/>
      <c r="X1535" s="3"/>
      <c r="Y1535" s="3"/>
      <c r="Z1535" s="3"/>
      <c r="AA1535" s="3"/>
      <c r="AB1535" s="3"/>
      <c r="AC1535" s="3"/>
      <c r="AD1535" s="3"/>
    </row>
    <row r="1536" spans="20:30" hidden="1" x14ac:dyDescent="0.25">
      <c r="T1536" s="3"/>
      <c r="U1536" s="8"/>
      <c r="V1536" s="3"/>
      <c r="W1536" s="3"/>
      <c r="X1536" s="3"/>
      <c r="Y1536" s="3"/>
      <c r="Z1536" s="3"/>
      <c r="AA1536" s="3"/>
      <c r="AB1536" s="3"/>
      <c r="AC1536" s="3"/>
      <c r="AD1536" s="3"/>
    </row>
    <row r="1537" spans="20:30" hidden="1" x14ac:dyDescent="0.25">
      <c r="T1537" s="3"/>
      <c r="U1537" s="8"/>
      <c r="V1537" s="3"/>
      <c r="W1537" s="3"/>
      <c r="X1537" s="3"/>
      <c r="Y1537" s="3"/>
      <c r="Z1537" s="3"/>
      <c r="AA1537" s="3"/>
      <c r="AB1537" s="3"/>
      <c r="AC1537" s="3"/>
      <c r="AD1537" s="3"/>
    </row>
    <row r="1538" spans="20:30" hidden="1" x14ac:dyDescent="0.25">
      <c r="T1538" s="3"/>
      <c r="U1538" s="8"/>
      <c r="V1538" s="3"/>
      <c r="W1538" s="3"/>
      <c r="X1538" s="3"/>
      <c r="Y1538" s="3"/>
      <c r="Z1538" s="3"/>
      <c r="AA1538" s="3"/>
      <c r="AB1538" s="3"/>
      <c r="AC1538" s="3"/>
      <c r="AD1538" s="3"/>
    </row>
    <row r="1539" spans="20:30" hidden="1" x14ac:dyDescent="0.25">
      <c r="T1539" s="3"/>
      <c r="U1539" s="8"/>
      <c r="V1539" s="3"/>
      <c r="W1539" s="3"/>
      <c r="X1539" s="3"/>
      <c r="Y1539" s="3"/>
      <c r="Z1539" s="3"/>
      <c r="AA1539" s="3"/>
      <c r="AB1539" s="3"/>
      <c r="AC1539" s="3"/>
      <c r="AD1539" s="3"/>
    </row>
    <row r="1540" spans="20:30" hidden="1" x14ac:dyDescent="0.25">
      <c r="T1540" s="3"/>
      <c r="U1540" s="8"/>
      <c r="V1540" s="3"/>
      <c r="W1540" s="3"/>
      <c r="X1540" s="3"/>
      <c r="Y1540" s="3"/>
      <c r="Z1540" s="3"/>
      <c r="AA1540" s="3"/>
      <c r="AB1540" s="3"/>
      <c r="AC1540" s="3"/>
      <c r="AD1540" s="3"/>
    </row>
    <row r="1541" spans="20:30" hidden="1" x14ac:dyDescent="0.25">
      <c r="T1541" s="3"/>
      <c r="U1541" s="8"/>
      <c r="V1541" s="3"/>
      <c r="W1541" s="3"/>
      <c r="X1541" s="3"/>
      <c r="Y1541" s="3"/>
      <c r="Z1541" s="3"/>
      <c r="AA1541" s="3"/>
      <c r="AB1541" s="3"/>
      <c r="AC1541" s="3"/>
      <c r="AD1541" s="3"/>
    </row>
    <row r="1542" spans="20:30" hidden="1" x14ac:dyDescent="0.25">
      <c r="T1542" s="3"/>
      <c r="U1542" s="8"/>
      <c r="V1542" s="3"/>
      <c r="W1542" s="3"/>
      <c r="X1542" s="3"/>
      <c r="Y1542" s="3"/>
      <c r="Z1542" s="3"/>
      <c r="AA1542" s="3"/>
      <c r="AB1542" s="3"/>
      <c r="AC1542" s="3"/>
      <c r="AD1542" s="3"/>
    </row>
    <row r="1543" spans="20:30" hidden="1" x14ac:dyDescent="0.25">
      <c r="T1543" s="3"/>
      <c r="U1543" s="8"/>
      <c r="V1543" s="3"/>
      <c r="W1543" s="3"/>
      <c r="X1543" s="3"/>
      <c r="Y1543" s="3"/>
      <c r="Z1543" s="3"/>
      <c r="AA1543" s="3"/>
      <c r="AB1543" s="3"/>
      <c r="AC1543" s="3"/>
      <c r="AD1543" s="3"/>
    </row>
    <row r="1544" spans="20:30" hidden="1" x14ac:dyDescent="0.25">
      <c r="T1544" s="3"/>
      <c r="U1544" s="8"/>
      <c r="V1544" s="3"/>
      <c r="W1544" s="3"/>
      <c r="X1544" s="3"/>
      <c r="Y1544" s="3"/>
      <c r="Z1544" s="3"/>
      <c r="AA1544" s="3"/>
      <c r="AB1544" s="3"/>
      <c r="AC1544" s="3"/>
      <c r="AD1544" s="3"/>
    </row>
    <row r="1545" spans="20:30" hidden="1" x14ac:dyDescent="0.25">
      <c r="T1545" s="3"/>
      <c r="U1545" s="8"/>
      <c r="V1545" s="3"/>
      <c r="W1545" s="3"/>
      <c r="X1545" s="3"/>
      <c r="Y1545" s="3"/>
      <c r="Z1545" s="3"/>
      <c r="AA1545" s="3"/>
      <c r="AB1545" s="3"/>
      <c r="AC1545" s="3"/>
      <c r="AD1545" s="3"/>
    </row>
    <row r="1546" spans="20:30" hidden="1" x14ac:dyDescent="0.25">
      <c r="T1546" s="3"/>
      <c r="U1546" s="8"/>
      <c r="V1546" s="3"/>
      <c r="W1546" s="3"/>
      <c r="X1546" s="3"/>
      <c r="Y1546" s="3"/>
      <c r="Z1546" s="3"/>
      <c r="AA1546" s="3"/>
      <c r="AB1546" s="3"/>
      <c r="AC1546" s="3"/>
      <c r="AD1546" s="3"/>
    </row>
    <row r="1547" spans="20:30" hidden="1" x14ac:dyDescent="0.25">
      <c r="T1547" s="3"/>
      <c r="U1547" s="8"/>
      <c r="V1547" s="3"/>
      <c r="W1547" s="3"/>
      <c r="X1547" s="3"/>
      <c r="Y1547" s="3"/>
      <c r="Z1547" s="3"/>
      <c r="AA1547" s="3"/>
      <c r="AB1547" s="3"/>
      <c r="AC1547" s="3"/>
      <c r="AD1547" s="3"/>
    </row>
    <row r="1548" spans="20:30" hidden="1" x14ac:dyDescent="0.25">
      <c r="T1548" s="3"/>
      <c r="U1548" s="8"/>
      <c r="V1548" s="3"/>
      <c r="W1548" s="3"/>
      <c r="X1548" s="3"/>
      <c r="Y1548" s="3"/>
      <c r="Z1548" s="3"/>
      <c r="AA1548" s="3"/>
      <c r="AB1548" s="3"/>
      <c r="AC1548" s="3"/>
      <c r="AD1548" s="3"/>
    </row>
    <row r="1549" spans="20:30" hidden="1" x14ac:dyDescent="0.25">
      <c r="T1549" s="3"/>
      <c r="U1549" s="8"/>
      <c r="V1549" s="3"/>
      <c r="W1549" s="3"/>
      <c r="X1549" s="3"/>
      <c r="Y1549" s="3"/>
      <c r="Z1549" s="3"/>
      <c r="AA1549" s="3"/>
      <c r="AB1549" s="3"/>
      <c r="AC1549" s="3"/>
      <c r="AD1549" s="3"/>
    </row>
    <row r="1550" spans="20:30" hidden="1" x14ac:dyDescent="0.25">
      <c r="T1550" s="3"/>
      <c r="U1550" s="8"/>
      <c r="V1550" s="3"/>
      <c r="W1550" s="3"/>
      <c r="X1550" s="3"/>
      <c r="Y1550" s="3"/>
      <c r="Z1550" s="3"/>
      <c r="AA1550" s="3"/>
      <c r="AB1550" s="3"/>
      <c r="AC1550" s="3"/>
      <c r="AD1550" s="3"/>
    </row>
    <row r="1551" spans="20:30" hidden="1" x14ac:dyDescent="0.25">
      <c r="T1551" s="3"/>
      <c r="U1551" s="8"/>
      <c r="V1551" s="3"/>
      <c r="W1551" s="3"/>
      <c r="X1551" s="3"/>
      <c r="Y1551" s="3"/>
      <c r="Z1551" s="3"/>
      <c r="AA1551" s="3"/>
      <c r="AB1551" s="3"/>
      <c r="AC1551" s="3"/>
      <c r="AD1551" s="3"/>
    </row>
    <row r="1552" spans="20:30" hidden="1" x14ac:dyDescent="0.25">
      <c r="T1552" s="3"/>
      <c r="U1552" s="8"/>
      <c r="V1552" s="3"/>
      <c r="W1552" s="3"/>
      <c r="X1552" s="3"/>
      <c r="Y1552" s="3"/>
      <c r="Z1552" s="3"/>
      <c r="AA1552" s="3"/>
      <c r="AB1552" s="3"/>
      <c r="AC1552" s="3"/>
      <c r="AD1552" s="3"/>
    </row>
    <row r="1553" spans="20:30" hidden="1" x14ac:dyDescent="0.25">
      <c r="T1553" s="3"/>
      <c r="U1553" s="8"/>
      <c r="V1553" s="3"/>
      <c r="W1553" s="3"/>
      <c r="X1553" s="3"/>
      <c r="Y1553" s="3"/>
      <c r="Z1553" s="3"/>
      <c r="AA1553" s="3"/>
      <c r="AB1553" s="3"/>
      <c r="AC1553" s="3"/>
      <c r="AD1553" s="3"/>
    </row>
    <row r="1554" spans="20:30" hidden="1" x14ac:dyDescent="0.25">
      <c r="T1554" s="3"/>
      <c r="U1554" s="8"/>
      <c r="V1554" s="3"/>
      <c r="W1554" s="3"/>
      <c r="X1554" s="3"/>
      <c r="Y1554" s="3"/>
      <c r="Z1554" s="3"/>
      <c r="AA1554" s="3"/>
      <c r="AB1554" s="3"/>
      <c r="AC1554" s="3"/>
      <c r="AD1554" s="3"/>
    </row>
    <row r="1555" spans="20:30" hidden="1" x14ac:dyDescent="0.25">
      <c r="T1555" s="3"/>
      <c r="U1555" s="8"/>
      <c r="V1555" s="3"/>
      <c r="W1555" s="3"/>
      <c r="X1555" s="3"/>
      <c r="Y1555" s="3"/>
      <c r="Z1555" s="3"/>
      <c r="AA1555" s="3"/>
      <c r="AB1555" s="3"/>
      <c r="AC1555" s="3"/>
      <c r="AD1555" s="3"/>
    </row>
    <row r="1556" spans="20:30" hidden="1" x14ac:dyDescent="0.25">
      <c r="T1556" s="3"/>
      <c r="U1556" s="8"/>
      <c r="V1556" s="3"/>
      <c r="W1556" s="3"/>
      <c r="X1556" s="3"/>
      <c r="Y1556" s="3"/>
      <c r="Z1556" s="3"/>
      <c r="AA1556" s="3"/>
      <c r="AB1556" s="3"/>
      <c r="AC1556" s="3"/>
      <c r="AD1556" s="3"/>
    </row>
    <row r="1557" spans="20:30" hidden="1" x14ac:dyDescent="0.25">
      <c r="T1557" s="3"/>
      <c r="U1557" s="8"/>
      <c r="V1557" s="3"/>
      <c r="W1557" s="3"/>
      <c r="X1557" s="3"/>
      <c r="Y1557" s="3"/>
      <c r="Z1557" s="3"/>
      <c r="AA1557" s="3"/>
      <c r="AB1557" s="3"/>
      <c r="AC1557" s="3"/>
      <c r="AD1557" s="3"/>
    </row>
    <row r="1558" spans="20:30" hidden="1" x14ac:dyDescent="0.25">
      <c r="T1558" s="3"/>
      <c r="U1558" s="8"/>
      <c r="V1558" s="3"/>
      <c r="W1558" s="3"/>
      <c r="X1558" s="3"/>
      <c r="Y1558" s="3"/>
      <c r="Z1558" s="3"/>
      <c r="AA1558" s="3"/>
      <c r="AB1558" s="3"/>
      <c r="AC1558" s="3"/>
      <c r="AD1558" s="3"/>
    </row>
    <row r="1559" spans="20:30" hidden="1" x14ac:dyDescent="0.25">
      <c r="T1559" s="3"/>
      <c r="U1559" s="8"/>
      <c r="V1559" s="3"/>
      <c r="W1559" s="3"/>
      <c r="X1559" s="3"/>
      <c r="Y1559" s="3"/>
      <c r="Z1559" s="3"/>
      <c r="AA1559" s="3"/>
      <c r="AB1559" s="3"/>
      <c r="AC1559" s="3"/>
      <c r="AD1559" s="3"/>
    </row>
    <row r="1560" spans="20:30" hidden="1" x14ac:dyDescent="0.25">
      <c r="T1560" s="3"/>
      <c r="U1560" s="8"/>
      <c r="V1560" s="3"/>
      <c r="W1560" s="3"/>
      <c r="X1560" s="3"/>
      <c r="Y1560" s="3"/>
      <c r="Z1560" s="3"/>
      <c r="AA1560" s="3"/>
      <c r="AB1560" s="3"/>
      <c r="AC1560" s="3"/>
      <c r="AD1560" s="3"/>
    </row>
    <row r="1561" spans="20:30" hidden="1" x14ac:dyDescent="0.25">
      <c r="T1561" s="3"/>
      <c r="U1561" s="8"/>
      <c r="V1561" s="3"/>
      <c r="W1561" s="3"/>
      <c r="X1561" s="3"/>
      <c r="Y1561" s="3"/>
      <c r="Z1561" s="3"/>
      <c r="AA1561" s="3"/>
      <c r="AB1561" s="3"/>
      <c r="AC1561" s="3"/>
      <c r="AD1561" s="3"/>
    </row>
    <row r="1562" spans="20:30" hidden="1" x14ac:dyDescent="0.25">
      <c r="T1562" s="3"/>
      <c r="U1562" s="8"/>
      <c r="V1562" s="3"/>
      <c r="W1562" s="3"/>
      <c r="X1562" s="3"/>
      <c r="Y1562" s="3"/>
      <c r="Z1562" s="3"/>
      <c r="AA1562" s="3"/>
      <c r="AB1562" s="3"/>
      <c r="AC1562" s="3"/>
      <c r="AD1562" s="3"/>
    </row>
    <row r="1563" spans="20:30" hidden="1" x14ac:dyDescent="0.25">
      <c r="T1563" s="3"/>
      <c r="U1563" s="8"/>
      <c r="V1563" s="3"/>
      <c r="W1563" s="3"/>
      <c r="X1563" s="3"/>
      <c r="Y1563" s="3"/>
      <c r="Z1563" s="3"/>
      <c r="AA1563" s="3"/>
      <c r="AB1563" s="3"/>
      <c r="AC1563" s="3"/>
      <c r="AD1563" s="3"/>
    </row>
    <row r="1564" spans="20:30" hidden="1" x14ac:dyDescent="0.25">
      <c r="T1564" s="3"/>
      <c r="U1564" s="8"/>
      <c r="V1564" s="3"/>
      <c r="W1564" s="3"/>
      <c r="X1564" s="3"/>
      <c r="Y1564" s="3"/>
      <c r="Z1564" s="3"/>
      <c r="AA1564" s="3"/>
      <c r="AB1564" s="3"/>
      <c r="AC1564" s="3"/>
      <c r="AD1564" s="3"/>
    </row>
    <row r="1565" spans="20:30" hidden="1" x14ac:dyDescent="0.25">
      <c r="T1565" s="3"/>
      <c r="U1565" s="8"/>
      <c r="V1565" s="3"/>
      <c r="W1565" s="3"/>
      <c r="X1565" s="3"/>
      <c r="Y1565" s="3"/>
      <c r="Z1565" s="3"/>
      <c r="AA1565" s="3"/>
      <c r="AB1565" s="3"/>
      <c r="AC1565" s="3"/>
      <c r="AD1565" s="3"/>
    </row>
    <row r="1566" spans="20:30" hidden="1" x14ac:dyDescent="0.25">
      <c r="T1566" s="3"/>
      <c r="U1566" s="8"/>
      <c r="V1566" s="3"/>
      <c r="W1566" s="3"/>
      <c r="X1566" s="3"/>
      <c r="Y1566" s="3"/>
      <c r="Z1566" s="3"/>
      <c r="AA1566" s="3"/>
      <c r="AB1566" s="3"/>
      <c r="AC1566" s="3"/>
      <c r="AD1566" s="3"/>
    </row>
    <row r="1567" spans="20:30" hidden="1" x14ac:dyDescent="0.25">
      <c r="T1567" s="3"/>
      <c r="U1567" s="8"/>
      <c r="V1567" s="3"/>
      <c r="W1567" s="3"/>
      <c r="X1567" s="3"/>
      <c r="Y1567" s="3"/>
      <c r="Z1567" s="3"/>
      <c r="AA1567" s="3"/>
      <c r="AB1567" s="3"/>
      <c r="AC1567" s="3"/>
      <c r="AD1567" s="3"/>
    </row>
    <row r="1568" spans="20:30" hidden="1" x14ac:dyDescent="0.25">
      <c r="T1568" s="3"/>
      <c r="U1568" s="8"/>
      <c r="V1568" s="3"/>
      <c r="W1568" s="3"/>
      <c r="X1568" s="3"/>
      <c r="Y1568" s="3"/>
      <c r="Z1568" s="3"/>
      <c r="AA1568" s="3"/>
      <c r="AB1568" s="3"/>
      <c r="AC1568" s="3"/>
      <c r="AD1568" s="3"/>
    </row>
    <row r="1569" spans="20:30" hidden="1" x14ac:dyDescent="0.25">
      <c r="T1569" s="3"/>
      <c r="U1569" s="8"/>
      <c r="V1569" s="3"/>
      <c r="W1569" s="3"/>
      <c r="X1569" s="3"/>
      <c r="Y1569" s="3"/>
      <c r="Z1569" s="3"/>
      <c r="AA1569" s="3"/>
      <c r="AB1569" s="3"/>
      <c r="AC1569" s="3"/>
      <c r="AD1569" s="3"/>
    </row>
    <row r="1570" spans="20:30" hidden="1" x14ac:dyDescent="0.25">
      <c r="T1570" s="3"/>
      <c r="U1570" s="8"/>
      <c r="V1570" s="3"/>
      <c r="W1570" s="3"/>
      <c r="X1570" s="3"/>
      <c r="Y1570" s="3"/>
      <c r="Z1570" s="3"/>
      <c r="AA1570" s="3"/>
      <c r="AB1570" s="3"/>
      <c r="AC1570" s="3"/>
      <c r="AD1570" s="3"/>
    </row>
    <row r="1571" spans="20:30" hidden="1" x14ac:dyDescent="0.25">
      <c r="T1571" s="3"/>
      <c r="U1571" s="8"/>
      <c r="V1571" s="3"/>
      <c r="W1571" s="3"/>
      <c r="X1571" s="3"/>
      <c r="Y1571" s="3"/>
      <c r="Z1571" s="3"/>
      <c r="AA1571" s="3"/>
      <c r="AB1571" s="3"/>
      <c r="AC1571" s="3"/>
      <c r="AD1571" s="3"/>
    </row>
    <row r="1572" spans="20:30" hidden="1" x14ac:dyDescent="0.25">
      <c r="T1572" s="3"/>
      <c r="U1572" s="8"/>
      <c r="V1572" s="3"/>
      <c r="W1572" s="3"/>
      <c r="X1572" s="3"/>
      <c r="Y1572" s="3"/>
      <c r="Z1572" s="3"/>
      <c r="AA1572" s="3"/>
      <c r="AB1572" s="3"/>
      <c r="AC1572" s="3"/>
      <c r="AD1572" s="3"/>
    </row>
    <row r="1573" spans="20:30" hidden="1" x14ac:dyDescent="0.25">
      <c r="T1573" s="3"/>
      <c r="U1573" s="8"/>
      <c r="V1573" s="3"/>
      <c r="W1573" s="3"/>
      <c r="X1573" s="3"/>
      <c r="Y1573" s="3"/>
      <c r="Z1573" s="3"/>
      <c r="AA1573" s="3"/>
      <c r="AB1573" s="3"/>
      <c r="AC1573" s="3"/>
      <c r="AD1573" s="3"/>
    </row>
    <row r="1574" spans="20:30" hidden="1" x14ac:dyDescent="0.25">
      <c r="T1574" s="3"/>
      <c r="U1574" s="8"/>
      <c r="V1574" s="3"/>
      <c r="W1574" s="3"/>
      <c r="X1574" s="3"/>
      <c r="Y1574" s="3"/>
      <c r="Z1574" s="3"/>
      <c r="AA1574" s="3"/>
      <c r="AB1574" s="3"/>
      <c r="AC1574" s="3"/>
      <c r="AD1574" s="3"/>
    </row>
    <row r="1575" spans="20:30" hidden="1" x14ac:dyDescent="0.25">
      <c r="T1575" s="3"/>
      <c r="U1575" s="8"/>
      <c r="V1575" s="3"/>
      <c r="W1575" s="3"/>
      <c r="X1575" s="3"/>
      <c r="Y1575" s="3"/>
      <c r="Z1575" s="3"/>
      <c r="AA1575" s="3"/>
      <c r="AB1575" s="3"/>
      <c r="AC1575" s="3"/>
      <c r="AD1575" s="3"/>
    </row>
    <row r="1576" spans="20:30" hidden="1" x14ac:dyDescent="0.25">
      <c r="T1576" s="3"/>
      <c r="U1576" s="8"/>
      <c r="V1576" s="3"/>
      <c r="W1576" s="3"/>
      <c r="X1576" s="3"/>
      <c r="Y1576" s="3"/>
      <c r="Z1576" s="3"/>
      <c r="AA1576" s="3"/>
      <c r="AB1576" s="3"/>
      <c r="AC1576" s="3"/>
      <c r="AD1576" s="3"/>
    </row>
    <row r="1577" spans="20:30" hidden="1" x14ac:dyDescent="0.25">
      <c r="T1577" s="3"/>
      <c r="U1577" s="8"/>
      <c r="V1577" s="3"/>
      <c r="W1577" s="3"/>
      <c r="X1577" s="3"/>
      <c r="Y1577" s="3"/>
      <c r="Z1577" s="3"/>
      <c r="AA1577" s="3"/>
      <c r="AB1577" s="3"/>
      <c r="AC1577" s="3"/>
      <c r="AD1577" s="3"/>
    </row>
    <row r="1578" spans="20:30" hidden="1" x14ac:dyDescent="0.25">
      <c r="T1578" s="3"/>
      <c r="U1578" s="8"/>
      <c r="V1578" s="3"/>
      <c r="W1578" s="3"/>
      <c r="X1578" s="3"/>
      <c r="Y1578" s="3"/>
      <c r="Z1578" s="3"/>
      <c r="AA1578" s="3"/>
      <c r="AB1578" s="3"/>
      <c r="AC1578" s="3"/>
      <c r="AD1578" s="3"/>
    </row>
    <row r="1579" spans="20:30" hidden="1" x14ac:dyDescent="0.25">
      <c r="T1579" s="3"/>
      <c r="U1579" s="8"/>
      <c r="V1579" s="3"/>
      <c r="W1579" s="3"/>
      <c r="X1579" s="3"/>
      <c r="Y1579" s="3"/>
      <c r="Z1579" s="3"/>
      <c r="AA1579" s="3"/>
      <c r="AB1579" s="3"/>
      <c r="AC1579" s="3"/>
      <c r="AD1579" s="3"/>
    </row>
    <row r="1580" spans="20:30" hidden="1" x14ac:dyDescent="0.25">
      <c r="T1580" s="3"/>
      <c r="U1580" s="8"/>
      <c r="V1580" s="3"/>
      <c r="W1580" s="3"/>
      <c r="X1580" s="3"/>
      <c r="Y1580" s="3"/>
      <c r="Z1580" s="3"/>
      <c r="AA1580" s="3"/>
      <c r="AB1580" s="3"/>
      <c r="AC1580" s="3"/>
      <c r="AD1580" s="3"/>
    </row>
    <row r="1581" spans="20:30" hidden="1" x14ac:dyDescent="0.25">
      <c r="T1581" s="3"/>
      <c r="U1581" s="8"/>
      <c r="V1581" s="3"/>
      <c r="W1581" s="3"/>
      <c r="X1581" s="3"/>
      <c r="Y1581" s="3"/>
      <c r="Z1581" s="3"/>
      <c r="AA1581" s="3"/>
      <c r="AB1581" s="3"/>
      <c r="AC1581" s="3"/>
      <c r="AD1581" s="3"/>
    </row>
    <row r="1582" spans="20:30" hidden="1" x14ac:dyDescent="0.25">
      <c r="T1582" s="3"/>
      <c r="U1582" s="8"/>
      <c r="V1582" s="3"/>
      <c r="W1582" s="3"/>
      <c r="X1582" s="3"/>
      <c r="Y1582" s="3"/>
      <c r="Z1582" s="3"/>
      <c r="AA1582" s="3"/>
      <c r="AB1582" s="3"/>
      <c r="AC1582" s="3"/>
      <c r="AD1582" s="3"/>
    </row>
    <row r="1583" spans="20:30" hidden="1" x14ac:dyDescent="0.25">
      <c r="T1583" s="3"/>
      <c r="U1583" s="8"/>
      <c r="V1583" s="3"/>
      <c r="W1583" s="3"/>
      <c r="X1583" s="3"/>
      <c r="Y1583" s="3"/>
      <c r="Z1583" s="3"/>
      <c r="AA1583" s="3"/>
      <c r="AB1583" s="3"/>
      <c r="AC1583" s="3"/>
      <c r="AD1583" s="3"/>
    </row>
    <row r="1584" spans="20:30" hidden="1" x14ac:dyDescent="0.25">
      <c r="T1584" s="3"/>
      <c r="U1584" s="8"/>
      <c r="V1584" s="3"/>
      <c r="W1584" s="3"/>
      <c r="X1584" s="3"/>
      <c r="Y1584" s="3"/>
      <c r="Z1584" s="3"/>
      <c r="AA1584" s="3"/>
      <c r="AB1584" s="3"/>
      <c r="AC1584" s="3"/>
      <c r="AD1584" s="3"/>
    </row>
    <row r="1585" spans="20:30" hidden="1" x14ac:dyDescent="0.25">
      <c r="T1585" s="3"/>
      <c r="U1585" s="8"/>
      <c r="V1585" s="3"/>
      <c r="W1585" s="3"/>
      <c r="X1585" s="3"/>
      <c r="Y1585" s="3"/>
      <c r="Z1585" s="3"/>
      <c r="AA1585" s="3"/>
      <c r="AB1585" s="3"/>
      <c r="AC1585" s="3"/>
      <c r="AD1585" s="3"/>
    </row>
    <row r="1586" spans="20:30" hidden="1" x14ac:dyDescent="0.25">
      <c r="T1586" s="3"/>
      <c r="U1586" s="8"/>
      <c r="V1586" s="3"/>
      <c r="W1586" s="3"/>
      <c r="X1586" s="3"/>
      <c r="Y1586" s="3"/>
      <c r="Z1586" s="3"/>
      <c r="AA1586" s="3"/>
      <c r="AB1586" s="3"/>
      <c r="AC1586" s="3"/>
      <c r="AD1586" s="3"/>
    </row>
    <row r="1587" spans="20:30" hidden="1" x14ac:dyDescent="0.25">
      <c r="T1587" s="3"/>
      <c r="U1587" s="8"/>
      <c r="V1587" s="3"/>
      <c r="W1587" s="3"/>
      <c r="X1587" s="3"/>
      <c r="Y1587" s="3"/>
      <c r="Z1587" s="3"/>
      <c r="AA1587" s="3"/>
      <c r="AB1587" s="3"/>
      <c r="AC1587" s="3"/>
      <c r="AD1587" s="3"/>
    </row>
    <row r="1588" spans="20:30" hidden="1" x14ac:dyDescent="0.25">
      <c r="T1588" s="3"/>
      <c r="U1588" s="8"/>
      <c r="V1588" s="3"/>
      <c r="W1588" s="3"/>
      <c r="X1588" s="3"/>
      <c r="Y1588" s="3"/>
      <c r="Z1588" s="3"/>
      <c r="AA1588" s="3"/>
      <c r="AB1588" s="3"/>
      <c r="AC1588" s="3"/>
      <c r="AD1588" s="3"/>
    </row>
    <row r="1589" spans="20:30" hidden="1" x14ac:dyDescent="0.25">
      <c r="T1589" s="3"/>
      <c r="U1589" s="8"/>
      <c r="V1589" s="3"/>
      <c r="W1589" s="3"/>
      <c r="X1589" s="3"/>
      <c r="Y1589" s="3"/>
      <c r="Z1589" s="3"/>
      <c r="AA1589" s="3"/>
      <c r="AB1589" s="3"/>
      <c r="AC1589" s="3"/>
      <c r="AD1589" s="3"/>
    </row>
    <row r="1590" spans="20:30" hidden="1" x14ac:dyDescent="0.25">
      <c r="T1590" s="3"/>
      <c r="U1590" s="8"/>
      <c r="V1590" s="3"/>
      <c r="W1590" s="3"/>
      <c r="X1590" s="3"/>
      <c r="Y1590" s="3"/>
      <c r="Z1590" s="3"/>
      <c r="AA1590" s="3"/>
      <c r="AB1590" s="3"/>
      <c r="AC1590" s="3"/>
      <c r="AD1590" s="3"/>
    </row>
    <row r="1591" spans="20:30" hidden="1" x14ac:dyDescent="0.25">
      <c r="T1591" s="3"/>
      <c r="U1591" s="8"/>
      <c r="V1591" s="3"/>
      <c r="W1591" s="3"/>
      <c r="X1591" s="3"/>
      <c r="Y1591" s="3"/>
      <c r="Z1591" s="3"/>
      <c r="AA1591" s="3"/>
      <c r="AB1591" s="3"/>
      <c r="AC1591" s="3"/>
      <c r="AD1591" s="3"/>
    </row>
    <row r="1592" spans="20:30" hidden="1" x14ac:dyDescent="0.25">
      <c r="T1592" s="3"/>
      <c r="U1592" s="8"/>
      <c r="V1592" s="3"/>
      <c r="W1592" s="3"/>
      <c r="X1592" s="3"/>
      <c r="Y1592" s="3"/>
      <c r="Z1592" s="3"/>
      <c r="AA1592" s="3"/>
      <c r="AB1592" s="3"/>
      <c r="AC1592" s="3"/>
      <c r="AD1592" s="3"/>
    </row>
    <row r="1593" spans="20:30" hidden="1" x14ac:dyDescent="0.25">
      <c r="T1593" s="3"/>
      <c r="U1593" s="8"/>
      <c r="V1593" s="3"/>
      <c r="W1593" s="3"/>
      <c r="X1593" s="3"/>
      <c r="Y1593" s="3"/>
      <c r="Z1593" s="3"/>
      <c r="AA1593" s="3"/>
      <c r="AB1593" s="3"/>
      <c r="AC1593" s="3"/>
      <c r="AD1593" s="3"/>
    </row>
    <row r="1594" spans="20:30" hidden="1" x14ac:dyDescent="0.25">
      <c r="T1594" s="3"/>
      <c r="U1594" s="8"/>
      <c r="V1594" s="3"/>
      <c r="W1594" s="3"/>
      <c r="X1594" s="3"/>
      <c r="Y1594" s="3"/>
      <c r="Z1594" s="3"/>
      <c r="AA1594" s="3"/>
      <c r="AB1594" s="3"/>
      <c r="AC1594" s="3"/>
      <c r="AD1594" s="3"/>
    </row>
    <row r="1595" spans="20:30" hidden="1" x14ac:dyDescent="0.25">
      <c r="T1595" s="3"/>
      <c r="U1595" s="8"/>
      <c r="V1595" s="3"/>
      <c r="W1595" s="3"/>
      <c r="X1595" s="3"/>
      <c r="Y1595" s="3"/>
      <c r="Z1595" s="3"/>
      <c r="AA1595" s="3"/>
      <c r="AB1595" s="3"/>
      <c r="AC1595" s="3"/>
      <c r="AD1595" s="3"/>
    </row>
    <row r="1596" spans="20:30" hidden="1" x14ac:dyDescent="0.25">
      <c r="T1596" s="3"/>
      <c r="U1596" s="8"/>
      <c r="V1596" s="3"/>
      <c r="W1596" s="3"/>
      <c r="X1596" s="3"/>
      <c r="Y1596" s="3"/>
      <c r="Z1596" s="3"/>
      <c r="AA1596" s="3"/>
      <c r="AB1596" s="3"/>
      <c r="AC1596" s="3"/>
      <c r="AD1596" s="3"/>
    </row>
    <row r="1597" spans="20:30" hidden="1" x14ac:dyDescent="0.25">
      <c r="T1597" s="3"/>
      <c r="U1597" s="8"/>
      <c r="V1597" s="3"/>
      <c r="W1597" s="3"/>
      <c r="X1597" s="3"/>
      <c r="Y1597" s="3"/>
      <c r="Z1597" s="3"/>
      <c r="AA1597" s="3"/>
      <c r="AB1597" s="3"/>
      <c r="AC1597" s="3"/>
      <c r="AD1597" s="3"/>
    </row>
    <row r="1598" spans="20:30" hidden="1" x14ac:dyDescent="0.25">
      <c r="T1598" s="3"/>
      <c r="U1598" s="8"/>
      <c r="V1598" s="3"/>
      <c r="W1598" s="3"/>
      <c r="X1598" s="3"/>
      <c r="Y1598" s="3"/>
      <c r="Z1598" s="3"/>
      <c r="AA1598" s="3"/>
      <c r="AB1598" s="3"/>
      <c r="AC1598" s="3"/>
      <c r="AD1598" s="3"/>
    </row>
    <row r="1599" spans="20:30" hidden="1" x14ac:dyDescent="0.25">
      <c r="T1599" s="3"/>
      <c r="U1599" s="8"/>
      <c r="V1599" s="3"/>
      <c r="W1599" s="3"/>
      <c r="X1599" s="3"/>
      <c r="Y1599" s="3"/>
      <c r="Z1599" s="3"/>
      <c r="AA1599" s="3"/>
      <c r="AB1599" s="3"/>
      <c r="AC1599" s="3"/>
      <c r="AD1599" s="3"/>
    </row>
    <row r="1600" spans="20:30" hidden="1" x14ac:dyDescent="0.25">
      <c r="T1600" s="3"/>
      <c r="U1600" s="8"/>
      <c r="V1600" s="3"/>
      <c r="W1600" s="3"/>
      <c r="X1600" s="3"/>
      <c r="Y1600" s="3"/>
      <c r="Z1600" s="3"/>
      <c r="AA1600" s="3"/>
      <c r="AB1600" s="3"/>
      <c r="AC1600" s="3"/>
      <c r="AD1600" s="3"/>
    </row>
    <row r="1601" spans="20:30" hidden="1" x14ac:dyDescent="0.25">
      <c r="T1601" s="3"/>
      <c r="U1601" s="8"/>
      <c r="V1601" s="3"/>
      <c r="W1601" s="3"/>
      <c r="X1601" s="3"/>
      <c r="Y1601" s="3"/>
      <c r="Z1601" s="3"/>
      <c r="AA1601" s="3"/>
      <c r="AB1601" s="3"/>
      <c r="AC1601" s="3"/>
      <c r="AD1601" s="3"/>
    </row>
    <row r="1602" spans="20:30" hidden="1" x14ac:dyDescent="0.25">
      <c r="T1602" s="3"/>
      <c r="U1602" s="8"/>
      <c r="V1602" s="3"/>
      <c r="W1602" s="3"/>
      <c r="X1602" s="3"/>
      <c r="Y1602" s="3"/>
      <c r="Z1602" s="3"/>
      <c r="AA1602" s="3"/>
      <c r="AB1602" s="3"/>
      <c r="AC1602" s="3"/>
      <c r="AD1602" s="3"/>
    </row>
    <row r="1603" spans="20:30" hidden="1" x14ac:dyDescent="0.25">
      <c r="T1603" s="3"/>
      <c r="U1603" s="8"/>
      <c r="V1603" s="3"/>
      <c r="W1603" s="3"/>
      <c r="X1603" s="3"/>
      <c r="Y1603" s="3"/>
      <c r="Z1603" s="3"/>
      <c r="AA1603" s="3"/>
      <c r="AB1603" s="3"/>
      <c r="AC1603" s="3"/>
      <c r="AD1603" s="3"/>
    </row>
    <row r="1604" spans="20:30" hidden="1" x14ac:dyDescent="0.25">
      <c r="T1604" s="3"/>
      <c r="U1604" s="8"/>
      <c r="V1604" s="3"/>
      <c r="W1604" s="3"/>
      <c r="X1604" s="3"/>
      <c r="Y1604" s="3"/>
      <c r="Z1604" s="3"/>
      <c r="AA1604" s="3"/>
      <c r="AB1604" s="3"/>
      <c r="AC1604" s="3"/>
      <c r="AD1604" s="3"/>
    </row>
    <row r="1605" spans="20:30" hidden="1" x14ac:dyDescent="0.25">
      <c r="T1605" s="3"/>
      <c r="U1605" s="8"/>
      <c r="V1605" s="3"/>
      <c r="W1605" s="3"/>
      <c r="X1605" s="3"/>
      <c r="Y1605" s="3"/>
      <c r="Z1605" s="3"/>
      <c r="AA1605" s="3"/>
      <c r="AB1605" s="3"/>
      <c r="AC1605" s="3"/>
      <c r="AD1605" s="3"/>
    </row>
    <row r="1606" spans="20:30" hidden="1" x14ac:dyDescent="0.25">
      <c r="T1606" s="3"/>
      <c r="U1606" s="8"/>
      <c r="V1606" s="3"/>
      <c r="W1606" s="3"/>
      <c r="X1606" s="3"/>
      <c r="Y1606" s="3"/>
      <c r="Z1606" s="3"/>
      <c r="AA1606" s="3"/>
      <c r="AB1606" s="3"/>
      <c r="AC1606" s="3"/>
      <c r="AD1606" s="3"/>
    </row>
    <row r="1607" spans="20:30" hidden="1" x14ac:dyDescent="0.25">
      <c r="T1607" s="3"/>
      <c r="U1607" s="8"/>
      <c r="V1607" s="3"/>
      <c r="W1607" s="3"/>
      <c r="X1607" s="3"/>
      <c r="Y1607" s="3"/>
      <c r="Z1607" s="3"/>
      <c r="AA1607" s="3"/>
      <c r="AB1607" s="3"/>
      <c r="AC1607" s="3"/>
      <c r="AD1607" s="3"/>
    </row>
    <row r="1608" spans="20:30" hidden="1" x14ac:dyDescent="0.25">
      <c r="T1608" s="3"/>
      <c r="U1608" s="8"/>
      <c r="V1608" s="3"/>
      <c r="W1608" s="3"/>
      <c r="X1608" s="3"/>
      <c r="Y1608" s="3"/>
      <c r="Z1608" s="3"/>
      <c r="AA1608" s="3"/>
      <c r="AB1608" s="3"/>
      <c r="AC1608" s="3"/>
      <c r="AD1608" s="3"/>
    </row>
    <row r="1609" spans="20:30" hidden="1" x14ac:dyDescent="0.25">
      <c r="T1609" s="3"/>
      <c r="U1609" s="8"/>
      <c r="V1609" s="3"/>
      <c r="W1609" s="3"/>
      <c r="X1609" s="3"/>
      <c r="Y1609" s="3"/>
      <c r="Z1609" s="3"/>
      <c r="AA1609" s="3"/>
      <c r="AB1609" s="3"/>
      <c r="AC1609" s="3"/>
      <c r="AD1609" s="3"/>
    </row>
    <row r="1610" spans="20:30" hidden="1" x14ac:dyDescent="0.25">
      <c r="T1610" s="3"/>
      <c r="U1610" s="8"/>
      <c r="V1610" s="3"/>
      <c r="W1610" s="3"/>
      <c r="X1610" s="3"/>
      <c r="Y1610" s="3"/>
      <c r="Z1610" s="3"/>
      <c r="AA1610" s="3"/>
      <c r="AB1610" s="3"/>
      <c r="AC1610" s="3"/>
      <c r="AD1610" s="3"/>
    </row>
    <row r="1611" spans="20:30" hidden="1" x14ac:dyDescent="0.25">
      <c r="T1611" s="3"/>
      <c r="U1611" s="8"/>
      <c r="V1611" s="3"/>
      <c r="W1611" s="3"/>
      <c r="X1611" s="3"/>
      <c r="Y1611" s="3"/>
      <c r="Z1611" s="3"/>
      <c r="AA1611" s="3"/>
      <c r="AB1611" s="3"/>
      <c r="AC1611" s="3"/>
      <c r="AD1611" s="3"/>
    </row>
    <row r="1612" spans="20:30" hidden="1" x14ac:dyDescent="0.25">
      <c r="T1612" s="3"/>
      <c r="U1612" s="8"/>
      <c r="V1612" s="3"/>
      <c r="W1612" s="3"/>
      <c r="X1612" s="3"/>
      <c r="Y1612" s="3"/>
      <c r="Z1612" s="3"/>
      <c r="AA1612" s="3"/>
      <c r="AB1612" s="3"/>
      <c r="AC1612" s="3"/>
      <c r="AD1612" s="3"/>
    </row>
    <row r="1613" spans="20:30" hidden="1" x14ac:dyDescent="0.25">
      <c r="T1613" s="3"/>
      <c r="U1613" s="8"/>
      <c r="V1613" s="3"/>
      <c r="W1613" s="3"/>
      <c r="X1613" s="3"/>
      <c r="Y1613" s="3"/>
      <c r="Z1613" s="3"/>
      <c r="AA1613" s="3"/>
      <c r="AB1613" s="3"/>
      <c r="AC1613" s="3"/>
      <c r="AD1613" s="3"/>
    </row>
    <row r="1614" spans="20:30" hidden="1" x14ac:dyDescent="0.25">
      <c r="T1614" s="3"/>
      <c r="U1614" s="8"/>
      <c r="V1614" s="3"/>
      <c r="W1614" s="3"/>
      <c r="X1614" s="3"/>
      <c r="Y1614" s="3"/>
      <c r="Z1614" s="3"/>
      <c r="AA1614" s="3"/>
      <c r="AB1614" s="3"/>
      <c r="AC1614" s="3"/>
      <c r="AD1614" s="3"/>
    </row>
    <row r="1615" spans="20:30" hidden="1" x14ac:dyDescent="0.25">
      <c r="T1615" s="3"/>
      <c r="U1615" s="8"/>
      <c r="V1615" s="3"/>
      <c r="W1615" s="3"/>
      <c r="X1615" s="3"/>
      <c r="Y1615" s="3"/>
      <c r="Z1615" s="3"/>
      <c r="AA1615" s="3"/>
      <c r="AB1615" s="3"/>
      <c r="AC1615" s="3"/>
      <c r="AD1615" s="3"/>
    </row>
    <row r="1616" spans="20:30" hidden="1" x14ac:dyDescent="0.25">
      <c r="T1616" s="3"/>
      <c r="U1616" s="8"/>
      <c r="V1616" s="3"/>
      <c r="W1616" s="3"/>
      <c r="X1616" s="3"/>
      <c r="Y1616" s="3"/>
      <c r="Z1616" s="3"/>
      <c r="AA1616" s="3"/>
      <c r="AB1616" s="3"/>
      <c r="AC1616" s="3"/>
      <c r="AD1616" s="3"/>
    </row>
    <row r="1617" spans="20:30" hidden="1" x14ac:dyDescent="0.25">
      <c r="T1617" s="3"/>
      <c r="U1617" s="8"/>
      <c r="V1617" s="3"/>
      <c r="W1617" s="3"/>
      <c r="X1617" s="3"/>
      <c r="Y1617" s="3"/>
      <c r="Z1617" s="3"/>
      <c r="AA1617" s="3"/>
      <c r="AB1617" s="3"/>
      <c r="AC1617" s="3"/>
      <c r="AD1617" s="3"/>
    </row>
    <row r="1618" spans="20:30" hidden="1" x14ac:dyDescent="0.25">
      <c r="T1618" s="3"/>
      <c r="U1618" s="8"/>
      <c r="V1618" s="3"/>
      <c r="W1618" s="3"/>
      <c r="X1618" s="3"/>
      <c r="Y1618" s="3"/>
      <c r="Z1618" s="3"/>
      <c r="AA1618" s="3"/>
      <c r="AB1618" s="3"/>
      <c r="AC1618" s="3"/>
      <c r="AD1618" s="3"/>
    </row>
    <row r="1619" spans="20:30" hidden="1" x14ac:dyDescent="0.25">
      <c r="T1619" s="3"/>
      <c r="U1619" s="8"/>
      <c r="V1619" s="3"/>
      <c r="W1619" s="3"/>
      <c r="X1619" s="3"/>
      <c r="Y1619" s="3"/>
      <c r="Z1619" s="3"/>
      <c r="AA1619" s="3"/>
      <c r="AB1619" s="3"/>
      <c r="AC1619" s="3"/>
      <c r="AD1619" s="3"/>
    </row>
    <row r="1620" spans="20:30" hidden="1" x14ac:dyDescent="0.25">
      <c r="T1620" s="3"/>
      <c r="U1620" s="8"/>
      <c r="V1620" s="3"/>
      <c r="W1620" s="3"/>
      <c r="X1620" s="3"/>
      <c r="Y1620" s="3"/>
      <c r="Z1620" s="3"/>
      <c r="AA1620" s="3"/>
      <c r="AB1620" s="3"/>
      <c r="AC1620" s="3"/>
      <c r="AD1620" s="3"/>
    </row>
    <row r="1621" spans="20:30" hidden="1" x14ac:dyDescent="0.25">
      <c r="T1621" s="3"/>
      <c r="U1621" s="8"/>
      <c r="V1621" s="3"/>
      <c r="W1621" s="3"/>
      <c r="X1621" s="3"/>
      <c r="Y1621" s="3"/>
      <c r="Z1621" s="3"/>
      <c r="AA1621" s="3"/>
      <c r="AB1621" s="3"/>
      <c r="AC1621" s="3"/>
      <c r="AD1621" s="3"/>
    </row>
    <row r="1622" spans="20:30" hidden="1" x14ac:dyDescent="0.25">
      <c r="T1622" s="3"/>
      <c r="U1622" s="8"/>
      <c r="V1622" s="3"/>
      <c r="W1622" s="3"/>
      <c r="X1622" s="3"/>
      <c r="Y1622" s="3"/>
      <c r="Z1622" s="3"/>
      <c r="AA1622" s="3"/>
      <c r="AB1622" s="3"/>
      <c r="AC1622" s="3"/>
      <c r="AD1622" s="3"/>
    </row>
    <row r="1623" spans="20:30" hidden="1" x14ac:dyDescent="0.25">
      <c r="T1623" s="3"/>
      <c r="U1623" s="8"/>
      <c r="V1623" s="3"/>
      <c r="W1623" s="3"/>
      <c r="X1623" s="3"/>
      <c r="Y1623" s="3"/>
      <c r="Z1623" s="3"/>
      <c r="AA1623" s="3"/>
      <c r="AB1623" s="3"/>
      <c r="AC1623" s="3"/>
      <c r="AD1623" s="3"/>
    </row>
    <row r="1624" spans="20:30" hidden="1" x14ac:dyDescent="0.25">
      <c r="T1624" s="3"/>
      <c r="U1624" s="8"/>
      <c r="V1624" s="3"/>
      <c r="W1624" s="3"/>
      <c r="X1624" s="3"/>
      <c r="Y1624" s="3"/>
      <c r="Z1624" s="3"/>
      <c r="AA1624" s="3"/>
      <c r="AB1624" s="3"/>
      <c r="AC1624" s="3"/>
      <c r="AD1624" s="3"/>
    </row>
    <row r="1625" spans="20:30" hidden="1" x14ac:dyDescent="0.25">
      <c r="T1625" s="3"/>
      <c r="U1625" s="8"/>
      <c r="V1625" s="3"/>
      <c r="W1625" s="3"/>
      <c r="X1625" s="3"/>
      <c r="Y1625" s="3"/>
      <c r="Z1625" s="3"/>
      <c r="AA1625" s="3"/>
      <c r="AB1625" s="3"/>
      <c r="AC1625" s="3"/>
      <c r="AD1625" s="3"/>
    </row>
    <row r="1626" spans="20:30" hidden="1" x14ac:dyDescent="0.25">
      <c r="T1626" s="3"/>
      <c r="U1626" s="8"/>
      <c r="V1626" s="3"/>
      <c r="W1626" s="3"/>
      <c r="X1626" s="3"/>
      <c r="Y1626" s="3"/>
      <c r="Z1626" s="3"/>
      <c r="AA1626" s="3"/>
      <c r="AB1626" s="3"/>
      <c r="AC1626" s="3"/>
      <c r="AD1626" s="3"/>
    </row>
    <row r="1627" spans="20:30" hidden="1" x14ac:dyDescent="0.25">
      <c r="T1627" s="3"/>
      <c r="U1627" s="8"/>
      <c r="V1627" s="3"/>
      <c r="W1627" s="3"/>
      <c r="X1627" s="3"/>
      <c r="Y1627" s="3"/>
      <c r="Z1627" s="3"/>
      <c r="AA1627" s="3"/>
      <c r="AB1627" s="3"/>
      <c r="AC1627" s="3"/>
      <c r="AD1627" s="3"/>
    </row>
    <row r="1628" spans="20:30" hidden="1" x14ac:dyDescent="0.25">
      <c r="T1628" s="3"/>
      <c r="U1628" s="8"/>
      <c r="V1628" s="3"/>
      <c r="W1628" s="3"/>
      <c r="X1628" s="3"/>
      <c r="Y1628" s="3"/>
      <c r="Z1628" s="3"/>
      <c r="AA1628" s="3"/>
      <c r="AB1628" s="3"/>
      <c r="AC1628" s="3"/>
      <c r="AD1628" s="3"/>
    </row>
    <row r="1629" spans="20:30" hidden="1" x14ac:dyDescent="0.25">
      <c r="T1629" s="3"/>
      <c r="U1629" s="8"/>
      <c r="V1629" s="3"/>
      <c r="W1629" s="3"/>
      <c r="X1629" s="3"/>
      <c r="Y1629" s="3"/>
      <c r="Z1629" s="3"/>
      <c r="AA1629" s="3"/>
      <c r="AB1629" s="3"/>
      <c r="AC1629" s="3"/>
      <c r="AD1629" s="3"/>
    </row>
    <row r="1630" spans="20:30" hidden="1" x14ac:dyDescent="0.25">
      <c r="T1630" s="3"/>
      <c r="U1630" s="8"/>
      <c r="V1630" s="3"/>
      <c r="W1630" s="3"/>
      <c r="X1630" s="3"/>
      <c r="Y1630" s="3"/>
      <c r="Z1630" s="3"/>
      <c r="AA1630" s="3"/>
      <c r="AB1630" s="3"/>
      <c r="AC1630" s="3"/>
      <c r="AD1630" s="3"/>
    </row>
    <row r="1631" spans="20:30" hidden="1" x14ac:dyDescent="0.25">
      <c r="T1631" s="3"/>
      <c r="U1631" s="8"/>
      <c r="V1631" s="3"/>
      <c r="W1631" s="3"/>
      <c r="X1631" s="3"/>
      <c r="Y1631" s="3"/>
      <c r="Z1631" s="3"/>
      <c r="AA1631" s="3"/>
      <c r="AB1631" s="3"/>
      <c r="AC1631" s="3"/>
      <c r="AD1631" s="3"/>
    </row>
    <row r="1632" spans="20:30" hidden="1" x14ac:dyDescent="0.25">
      <c r="T1632" s="3"/>
      <c r="U1632" s="8"/>
      <c r="V1632" s="3"/>
      <c r="W1632" s="3"/>
      <c r="X1632" s="3"/>
      <c r="Y1632" s="3"/>
      <c r="Z1632" s="3"/>
      <c r="AA1632" s="3"/>
      <c r="AB1632" s="3"/>
      <c r="AC1632" s="3"/>
      <c r="AD1632" s="3"/>
    </row>
    <row r="1633" spans="20:30" hidden="1" x14ac:dyDescent="0.25">
      <c r="T1633" s="3"/>
      <c r="U1633" s="8"/>
      <c r="V1633" s="3"/>
      <c r="W1633" s="3"/>
      <c r="X1633" s="3"/>
      <c r="Y1633" s="3"/>
      <c r="Z1633" s="3"/>
      <c r="AA1633" s="3"/>
      <c r="AB1633" s="3"/>
      <c r="AC1633" s="3"/>
      <c r="AD1633" s="3"/>
    </row>
    <row r="1634" spans="20:30" hidden="1" x14ac:dyDescent="0.25">
      <c r="T1634" s="3"/>
      <c r="U1634" s="8"/>
      <c r="V1634" s="3"/>
      <c r="W1634" s="3"/>
      <c r="X1634" s="3"/>
      <c r="Y1634" s="3"/>
      <c r="Z1634" s="3"/>
      <c r="AA1634" s="3"/>
      <c r="AB1634" s="3"/>
      <c r="AC1634" s="3"/>
      <c r="AD1634" s="3"/>
    </row>
    <row r="1635" spans="20:30" hidden="1" x14ac:dyDescent="0.25">
      <c r="T1635" s="3"/>
      <c r="U1635" s="8"/>
      <c r="V1635" s="3"/>
      <c r="W1635" s="3"/>
      <c r="X1635" s="3"/>
      <c r="Y1635" s="3"/>
      <c r="Z1635" s="3"/>
      <c r="AA1635" s="3"/>
      <c r="AB1635" s="3"/>
      <c r="AC1635" s="3"/>
      <c r="AD1635" s="3"/>
    </row>
    <row r="1636" spans="20:30" hidden="1" x14ac:dyDescent="0.25">
      <c r="T1636" s="3"/>
      <c r="U1636" s="8"/>
      <c r="V1636" s="3"/>
      <c r="W1636" s="3"/>
      <c r="X1636" s="3"/>
      <c r="Y1636" s="3"/>
      <c r="Z1636" s="3"/>
      <c r="AA1636" s="3"/>
      <c r="AB1636" s="3"/>
      <c r="AC1636" s="3"/>
      <c r="AD1636" s="3"/>
    </row>
    <row r="1637" spans="20:30" hidden="1" x14ac:dyDescent="0.25">
      <c r="T1637" s="3"/>
      <c r="U1637" s="8"/>
      <c r="V1637" s="3"/>
      <c r="W1637" s="3"/>
      <c r="X1637" s="3"/>
      <c r="Y1637" s="3"/>
      <c r="Z1637" s="3"/>
      <c r="AA1637" s="3"/>
      <c r="AB1637" s="3"/>
      <c r="AC1637" s="3"/>
      <c r="AD1637" s="3"/>
    </row>
    <row r="1638" spans="20:30" hidden="1" x14ac:dyDescent="0.25">
      <c r="T1638" s="3"/>
      <c r="U1638" s="8"/>
      <c r="V1638" s="3"/>
      <c r="W1638" s="3"/>
      <c r="X1638" s="3"/>
      <c r="Y1638" s="3"/>
      <c r="Z1638" s="3"/>
      <c r="AA1638" s="3"/>
      <c r="AB1638" s="3"/>
      <c r="AC1638" s="3"/>
      <c r="AD1638" s="3"/>
    </row>
    <row r="1639" spans="20:30" hidden="1" x14ac:dyDescent="0.25">
      <c r="T1639" s="3"/>
      <c r="U1639" s="8"/>
      <c r="V1639" s="3"/>
      <c r="W1639" s="3"/>
      <c r="X1639" s="3"/>
      <c r="Y1639" s="3"/>
      <c r="Z1639" s="3"/>
      <c r="AA1639" s="3"/>
      <c r="AB1639" s="3"/>
      <c r="AC1639" s="3"/>
      <c r="AD1639" s="3"/>
    </row>
    <row r="1640" spans="20:30" hidden="1" x14ac:dyDescent="0.25">
      <c r="T1640" s="3"/>
      <c r="U1640" s="8"/>
      <c r="V1640" s="3"/>
      <c r="W1640" s="3"/>
      <c r="X1640" s="3"/>
      <c r="Y1640" s="3"/>
      <c r="Z1640" s="3"/>
      <c r="AA1640" s="3"/>
      <c r="AB1640" s="3"/>
      <c r="AC1640" s="3"/>
      <c r="AD1640" s="3"/>
    </row>
    <row r="1641" spans="20:30" hidden="1" x14ac:dyDescent="0.25">
      <c r="T1641" s="3"/>
      <c r="U1641" s="8"/>
      <c r="V1641" s="3"/>
      <c r="W1641" s="3"/>
      <c r="X1641" s="3"/>
      <c r="Y1641" s="3"/>
      <c r="Z1641" s="3"/>
      <c r="AA1641" s="3"/>
      <c r="AB1641" s="3"/>
      <c r="AC1641" s="3"/>
      <c r="AD1641" s="3"/>
    </row>
    <row r="1642" spans="20:30" hidden="1" x14ac:dyDescent="0.25">
      <c r="T1642" s="3"/>
      <c r="U1642" s="8"/>
      <c r="V1642" s="3"/>
      <c r="W1642" s="3"/>
      <c r="X1642" s="3"/>
      <c r="Y1642" s="3"/>
      <c r="Z1642" s="3"/>
      <c r="AA1642" s="3"/>
      <c r="AB1642" s="3"/>
      <c r="AC1642" s="3"/>
      <c r="AD1642" s="3"/>
    </row>
    <row r="1643" spans="20:30" hidden="1" x14ac:dyDescent="0.25">
      <c r="T1643" s="3"/>
      <c r="U1643" s="8"/>
      <c r="V1643" s="3"/>
      <c r="W1643" s="3"/>
      <c r="X1643" s="3"/>
      <c r="Y1643" s="3"/>
      <c r="Z1643" s="3"/>
      <c r="AA1643" s="3"/>
      <c r="AB1643" s="3"/>
      <c r="AC1643" s="3"/>
      <c r="AD1643" s="3"/>
    </row>
    <row r="1644" spans="20:30" hidden="1" x14ac:dyDescent="0.25">
      <c r="T1644" s="3"/>
      <c r="U1644" s="8"/>
      <c r="V1644" s="3"/>
      <c r="W1644" s="3"/>
      <c r="X1644" s="3"/>
      <c r="Y1644" s="3"/>
      <c r="Z1644" s="3"/>
      <c r="AA1644" s="3"/>
      <c r="AB1644" s="3"/>
      <c r="AC1644" s="3"/>
      <c r="AD1644" s="3"/>
    </row>
    <row r="1645" spans="20:30" hidden="1" x14ac:dyDescent="0.25">
      <c r="T1645" s="3"/>
      <c r="U1645" s="8"/>
      <c r="V1645" s="3"/>
      <c r="W1645" s="3"/>
      <c r="X1645" s="3"/>
      <c r="Y1645" s="3"/>
      <c r="Z1645" s="3"/>
      <c r="AA1645" s="3"/>
      <c r="AB1645" s="3"/>
      <c r="AC1645" s="3"/>
      <c r="AD1645" s="3"/>
    </row>
    <row r="1646" spans="20:30" hidden="1" x14ac:dyDescent="0.25">
      <c r="T1646" s="3"/>
      <c r="U1646" s="8"/>
      <c r="V1646" s="3"/>
      <c r="W1646" s="3"/>
      <c r="X1646" s="3"/>
      <c r="Y1646" s="3"/>
      <c r="Z1646" s="3"/>
      <c r="AA1646" s="3"/>
      <c r="AB1646" s="3"/>
      <c r="AC1646" s="3"/>
      <c r="AD1646" s="3"/>
    </row>
    <row r="1647" spans="20:30" hidden="1" x14ac:dyDescent="0.25">
      <c r="T1647" s="3"/>
      <c r="U1647" s="8"/>
      <c r="V1647" s="3"/>
      <c r="W1647" s="3"/>
      <c r="X1647" s="3"/>
      <c r="Y1647" s="3"/>
      <c r="Z1647" s="3"/>
      <c r="AA1647" s="3"/>
      <c r="AB1647" s="3"/>
      <c r="AC1647" s="3"/>
      <c r="AD1647" s="3"/>
    </row>
    <row r="1648" spans="20:30" hidden="1" x14ac:dyDescent="0.25">
      <c r="T1648" s="3"/>
      <c r="U1648" s="8"/>
      <c r="V1648" s="3"/>
      <c r="W1648" s="3"/>
      <c r="X1648" s="3"/>
      <c r="Y1648" s="3"/>
      <c r="Z1648" s="3"/>
      <c r="AA1648" s="3"/>
      <c r="AB1648" s="3"/>
      <c r="AC1648" s="3"/>
      <c r="AD1648" s="3"/>
    </row>
    <row r="1649" spans="20:30" hidden="1" x14ac:dyDescent="0.25">
      <c r="T1649" s="3"/>
      <c r="U1649" s="8"/>
      <c r="V1649" s="3"/>
      <c r="W1649" s="3"/>
      <c r="X1649" s="3"/>
      <c r="Y1649" s="3"/>
      <c r="Z1649" s="3"/>
      <c r="AA1649" s="3"/>
      <c r="AB1649" s="3"/>
      <c r="AC1649" s="3"/>
      <c r="AD1649" s="3"/>
    </row>
    <row r="1650" spans="20:30" hidden="1" x14ac:dyDescent="0.25">
      <c r="T1650" s="3"/>
      <c r="U1650" s="8"/>
      <c r="V1650" s="3"/>
      <c r="W1650" s="3"/>
      <c r="X1650" s="3"/>
      <c r="Y1650" s="3"/>
      <c r="Z1650" s="3"/>
      <c r="AA1650" s="3"/>
      <c r="AB1650" s="3"/>
      <c r="AC1650" s="3"/>
      <c r="AD1650" s="3"/>
    </row>
    <row r="1651" spans="20:30" hidden="1" x14ac:dyDescent="0.25">
      <c r="T1651" s="3"/>
      <c r="U1651" s="8"/>
      <c r="V1651" s="3"/>
      <c r="W1651" s="3"/>
      <c r="X1651" s="3"/>
      <c r="Y1651" s="3"/>
      <c r="Z1651" s="3"/>
      <c r="AA1651" s="3"/>
      <c r="AB1651" s="3"/>
      <c r="AC1651" s="3"/>
      <c r="AD1651" s="3"/>
    </row>
    <row r="1652" spans="20:30" hidden="1" x14ac:dyDescent="0.25">
      <c r="T1652" s="3"/>
      <c r="U1652" s="8"/>
      <c r="V1652" s="3"/>
      <c r="W1652" s="3"/>
      <c r="X1652" s="3"/>
      <c r="Y1652" s="3"/>
      <c r="Z1652" s="3"/>
      <c r="AA1652" s="3"/>
      <c r="AB1652" s="3"/>
      <c r="AC1652" s="3"/>
      <c r="AD1652" s="3"/>
    </row>
    <row r="1653" spans="20:30" hidden="1" x14ac:dyDescent="0.25">
      <c r="T1653" s="3"/>
      <c r="U1653" s="8"/>
      <c r="V1653" s="3"/>
      <c r="W1653" s="3"/>
      <c r="X1653" s="3"/>
      <c r="Y1653" s="3"/>
      <c r="Z1653" s="3"/>
      <c r="AA1653" s="3"/>
      <c r="AB1653" s="3"/>
      <c r="AC1653" s="3"/>
      <c r="AD1653" s="3"/>
    </row>
    <row r="1654" spans="20:30" hidden="1" x14ac:dyDescent="0.25">
      <c r="T1654" s="3"/>
      <c r="U1654" s="8"/>
      <c r="V1654" s="3"/>
      <c r="W1654" s="3"/>
      <c r="X1654" s="3"/>
      <c r="Y1654" s="3"/>
      <c r="Z1654" s="3"/>
      <c r="AA1654" s="3"/>
      <c r="AB1654" s="3"/>
      <c r="AC1654" s="3"/>
      <c r="AD1654" s="3"/>
    </row>
    <row r="1655" spans="20:30" hidden="1" x14ac:dyDescent="0.25">
      <c r="T1655" s="3"/>
      <c r="U1655" s="8"/>
      <c r="V1655" s="3"/>
      <c r="W1655" s="3"/>
      <c r="X1655" s="3"/>
      <c r="Y1655" s="3"/>
      <c r="Z1655" s="3"/>
      <c r="AA1655" s="3"/>
      <c r="AB1655" s="3"/>
      <c r="AC1655" s="3"/>
      <c r="AD1655" s="3"/>
    </row>
    <row r="1656" spans="20:30" hidden="1" x14ac:dyDescent="0.25">
      <c r="T1656" s="3"/>
      <c r="U1656" s="8"/>
      <c r="V1656" s="3"/>
      <c r="W1656" s="3"/>
      <c r="X1656" s="3"/>
      <c r="Y1656" s="3"/>
      <c r="Z1656" s="3"/>
      <c r="AA1656" s="3"/>
      <c r="AB1656" s="3"/>
      <c r="AC1656" s="3"/>
      <c r="AD1656" s="3"/>
    </row>
    <row r="1657" spans="20:30" hidden="1" x14ac:dyDescent="0.25">
      <c r="T1657" s="3"/>
      <c r="U1657" s="8"/>
      <c r="V1657" s="3"/>
      <c r="W1657" s="3"/>
      <c r="X1657" s="3"/>
      <c r="Y1657" s="3"/>
      <c r="Z1657" s="3"/>
      <c r="AA1657" s="3"/>
      <c r="AB1657" s="3"/>
      <c r="AC1657" s="3"/>
      <c r="AD1657" s="3"/>
    </row>
    <row r="1658" spans="20:30" hidden="1" x14ac:dyDescent="0.25">
      <c r="T1658" s="3"/>
      <c r="U1658" s="8"/>
      <c r="V1658" s="3"/>
      <c r="W1658" s="3"/>
      <c r="X1658" s="3"/>
      <c r="Y1658" s="3"/>
      <c r="Z1658" s="3"/>
      <c r="AA1658" s="3"/>
      <c r="AB1658" s="3"/>
      <c r="AC1658" s="3"/>
      <c r="AD1658" s="3"/>
    </row>
    <row r="1659" spans="20:30" hidden="1" x14ac:dyDescent="0.25">
      <c r="T1659" s="3"/>
      <c r="U1659" s="8"/>
      <c r="V1659" s="3"/>
      <c r="W1659" s="3"/>
      <c r="X1659" s="3"/>
      <c r="Y1659" s="3"/>
      <c r="Z1659" s="3"/>
      <c r="AA1659" s="3"/>
      <c r="AB1659" s="3"/>
      <c r="AC1659" s="3"/>
      <c r="AD1659" s="3"/>
    </row>
    <row r="1660" spans="20:30" hidden="1" x14ac:dyDescent="0.25">
      <c r="T1660" s="3"/>
      <c r="U1660" s="8"/>
      <c r="V1660" s="3"/>
      <c r="W1660" s="3"/>
      <c r="X1660" s="3"/>
      <c r="Y1660" s="3"/>
      <c r="Z1660" s="3"/>
      <c r="AA1660" s="3"/>
      <c r="AB1660" s="3"/>
      <c r="AC1660" s="3"/>
      <c r="AD1660" s="3"/>
    </row>
    <row r="1661" spans="20:30" hidden="1" x14ac:dyDescent="0.25">
      <c r="T1661" s="3"/>
      <c r="U1661" s="8"/>
      <c r="V1661" s="3"/>
      <c r="W1661" s="3"/>
      <c r="X1661" s="3"/>
      <c r="Y1661" s="3"/>
      <c r="Z1661" s="3"/>
      <c r="AA1661" s="3"/>
      <c r="AB1661" s="3"/>
      <c r="AC1661" s="3"/>
      <c r="AD1661" s="3"/>
    </row>
    <row r="1662" spans="20:30" hidden="1" x14ac:dyDescent="0.25">
      <c r="T1662" s="3"/>
      <c r="U1662" s="8"/>
      <c r="V1662" s="3"/>
      <c r="W1662" s="3"/>
      <c r="X1662" s="3"/>
      <c r="Y1662" s="3"/>
      <c r="Z1662" s="3"/>
      <c r="AA1662" s="3"/>
      <c r="AB1662" s="3"/>
      <c r="AC1662" s="3"/>
      <c r="AD1662" s="3"/>
    </row>
    <row r="1663" spans="20:30" hidden="1" x14ac:dyDescent="0.25">
      <c r="T1663" s="3"/>
      <c r="U1663" s="8"/>
      <c r="V1663" s="3"/>
      <c r="W1663" s="3"/>
      <c r="X1663" s="3"/>
      <c r="Y1663" s="3"/>
      <c r="Z1663" s="3"/>
      <c r="AA1663" s="3"/>
      <c r="AB1663" s="3"/>
      <c r="AC1663" s="3"/>
      <c r="AD1663" s="3"/>
    </row>
    <row r="1664" spans="20:30" hidden="1" x14ac:dyDescent="0.25">
      <c r="T1664" s="3"/>
      <c r="U1664" s="8"/>
      <c r="V1664" s="3"/>
      <c r="W1664" s="3"/>
      <c r="X1664" s="3"/>
      <c r="Y1664" s="3"/>
      <c r="Z1664" s="3"/>
      <c r="AA1664" s="3"/>
      <c r="AB1664" s="3"/>
      <c r="AC1664" s="3"/>
      <c r="AD1664" s="3"/>
    </row>
    <row r="1665" spans="20:30" hidden="1" x14ac:dyDescent="0.25">
      <c r="T1665" s="3"/>
      <c r="U1665" s="8"/>
      <c r="V1665" s="3"/>
      <c r="W1665" s="3"/>
      <c r="X1665" s="3"/>
      <c r="Y1665" s="3"/>
      <c r="Z1665" s="3"/>
      <c r="AA1665" s="3"/>
      <c r="AB1665" s="3"/>
      <c r="AC1665" s="3"/>
      <c r="AD1665" s="3"/>
    </row>
    <row r="1666" spans="20:30" hidden="1" x14ac:dyDescent="0.25">
      <c r="T1666" s="3"/>
      <c r="U1666" s="8"/>
      <c r="V1666" s="3"/>
      <c r="W1666" s="3"/>
      <c r="X1666" s="3"/>
      <c r="Y1666" s="3"/>
      <c r="Z1666" s="3"/>
      <c r="AA1666" s="3"/>
      <c r="AB1666" s="3"/>
      <c r="AC1666" s="3"/>
      <c r="AD1666" s="3"/>
    </row>
    <row r="1667" spans="20:30" hidden="1" x14ac:dyDescent="0.25">
      <c r="T1667" s="3"/>
      <c r="U1667" s="8"/>
      <c r="V1667" s="3"/>
      <c r="W1667" s="3"/>
      <c r="X1667" s="3"/>
      <c r="Y1667" s="3"/>
      <c r="Z1667" s="3"/>
      <c r="AA1667" s="3"/>
      <c r="AB1667" s="3"/>
      <c r="AC1667" s="3"/>
      <c r="AD1667" s="3"/>
    </row>
    <row r="1668" spans="20:30" hidden="1" x14ac:dyDescent="0.25">
      <c r="T1668" s="3"/>
      <c r="U1668" s="8"/>
      <c r="V1668" s="3"/>
      <c r="W1668" s="3"/>
      <c r="X1668" s="3"/>
      <c r="Y1668" s="3"/>
      <c r="Z1668" s="3"/>
      <c r="AA1668" s="3"/>
      <c r="AB1668" s="3"/>
      <c r="AC1668" s="3"/>
      <c r="AD1668" s="3"/>
    </row>
    <row r="1669" spans="20:30" hidden="1" x14ac:dyDescent="0.25">
      <c r="T1669" s="3"/>
      <c r="U1669" s="8"/>
      <c r="V1669" s="3"/>
      <c r="W1669" s="3"/>
      <c r="X1669" s="3"/>
      <c r="Y1669" s="3"/>
      <c r="Z1669" s="3"/>
      <c r="AA1669" s="3"/>
      <c r="AB1669" s="3"/>
      <c r="AC1669" s="3"/>
      <c r="AD1669" s="3"/>
    </row>
    <row r="1670" spans="20:30" hidden="1" x14ac:dyDescent="0.25">
      <c r="T1670" s="3"/>
      <c r="U1670" s="8"/>
      <c r="V1670" s="3"/>
      <c r="W1670" s="3"/>
      <c r="X1670" s="3"/>
      <c r="Y1670" s="3"/>
      <c r="Z1670" s="3"/>
      <c r="AA1670" s="3"/>
      <c r="AB1670" s="3"/>
      <c r="AC1670" s="3"/>
      <c r="AD1670" s="3"/>
    </row>
    <row r="1671" spans="20:30" hidden="1" x14ac:dyDescent="0.25">
      <c r="T1671" s="3"/>
      <c r="U1671" s="8"/>
      <c r="V1671" s="3"/>
      <c r="W1671" s="3"/>
      <c r="X1671" s="3"/>
      <c r="Y1671" s="3"/>
      <c r="Z1671" s="3"/>
      <c r="AA1671" s="3"/>
      <c r="AB1671" s="3"/>
      <c r="AC1671" s="3"/>
      <c r="AD1671" s="3"/>
    </row>
    <row r="1672" spans="20:30" hidden="1" x14ac:dyDescent="0.25">
      <c r="T1672" s="3"/>
      <c r="U1672" s="8"/>
      <c r="V1672" s="3"/>
      <c r="W1672" s="3"/>
      <c r="X1672" s="3"/>
      <c r="Y1672" s="3"/>
      <c r="Z1672" s="3"/>
      <c r="AA1672" s="3"/>
      <c r="AB1672" s="3"/>
      <c r="AC1672" s="3"/>
      <c r="AD1672" s="3"/>
    </row>
    <row r="1673" spans="20:30" hidden="1" x14ac:dyDescent="0.25">
      <c r="T1673" s="3"/>
      <c r="U1673" s="8"/>
      <c r="V1673" s="3"/>
      <c r="W1673" s="3"/>
      <c r="X1673" s="3"/>
      <c r="Y1673" s="3"/>
      <c r="Z1673" s="3"/>
      <c r="AA1673" s="3"/>
      <c r="AB1673" s="3"/>
      <c r="AC1673" s="3"/>
      <c r="AD1673" s="3"/>
    </row>
    <row r="1674" spans="20:30" hidden="1" x14ac:dyDescent="0.25">
      <c r="T1674" s="3"/>
      <c r="U1674" s="8"/>
      <c r="V1674" s="3"/>
      <c r="W1674" s="3"/>
      <c r="X1674" s="3"/>
      <c r="Y1674" s="3"/>
      <c r="Z1674" s="3"/>
      <c r="AA1674" s="3"/>
      <c r="AB1674" s="3"/>
      <c r="AC1674" s="3"/>
      <c r="AD1674" s="3"/>
    </row>
    <row r="1675" spans="20:30" hidden="1" x14ac:dyDescent="0.25">
      <c r="T1675" s="3"/>
      <c r="U1675" s="8"/>
      <c r="V1675" s="3"/>
      <c r="W1675" s="3"/>
      <c r="X1675" s="3"/>
      <c r="Y1675" s="3"/>
      <c r="Z1675" s="3"/>
      <c r="AA1675" s="3"/>
      <c r="AB1675" s="3"/>
      <c r="AC1675" s="3"/>
      <c r="AD1675" s="3"/>
    </row>
    <row r="1676" spans="20:30" hidden="1" x14ac:dyDescent="0.25">
      <c r="T1676" s="3"/>
      <c r="U1676" s="8"/>
      <c r="V1676" s="3"/>
      <c r="W1676" s="3"/>
      <c r="X1676" s="3"/>
      <c r="Y1676" s="3"/>
      <c r="Z1676" s="3"/>
      <c r="AA1676" s="3"/>
      <c r="AB1676" s="3"/>
      <c r="AC1676" s="3"/>
      <c r="AD1676" s="3"/>
    </row>
    <row r="1677" spans="20:30" hidden="1" x14ac:dyDescent="0.25">
      <c r="T1677" s="3"/>
      <c r="U1677" s="8"/>
      <c r="V1677" s="3"/>
      <c r="W1677" s="3"/>
      <c r="X1677" s="3"/>
      <c r="Y1677" s="3"/>
      <c r="Z1677" s="3"/>
      <c r="AA1677" s="3"/>
      <c r="AB1677" s="3"/>
      <c r="AC1677" s="3"/>
      <c r="AD1677" s="3"/>
    </row>
    <row r="1678" spans="20:30" hidden="1" x14ac:dyDescent="0.25">
      <c r="T1678" s="3"/>
      <c r="U1678" s="8"/>
      <c r="V1678" s="3"/>
      <c r="W1678" s="3"/>
      <c r="X1678" s="3"/>
      <c r="Y1678" s="3"/>
      <c r="Z1678" s="3"/>
      <c r="AA1678" s="3"/>
      <c r="AB1678" s="3"/>
      <c r="AC1678" s="3"/>
      <c r="AD1678" s="3"/>
    </row>
    <row r="1679" spans="20:30" hidden="1" x14ac:dyDescent="0.25">
      <c r="T1679" s="3"/>
      <c r="U1679" s="8"/>
      <c r="V1679" s="3"/>
      <c r="W1679" s="3"/>
      <c r="X1679" s="3"/>
      <c r="Y1679" s="3"/>
      <c r="Z1679" s="3"/>
      <c r="AA1679" s="3"/>
      <c r="AB1679" s="3"/>
      <c r="AC1679" s="3"/>
      <c r="AD1679" s="3"/>
    </row>
    <row r="1680" spans="20:30" hidden="1" x14ac:dyDescent="0.25">
      <c r="T1680" s="3"/>
      <c r="U1680" s="8"/>
      <c r="V1680" s="3"/>
      <c r="W1680" s="3"/>
      <c r="X1680" s="3"/>
      <c r="Y1680" s="3"/>
      <c r="Z1680" s="3"/>
      <c r="AA1680" s="3"/>
      <c r="AB1680" s="3"/>
      <c r="AC1680" s="3"/>
      <c r="AD1680" s="3"/>
    </row>
    <row r="1681" spans="20:30" hidden="1" x14ac:dyDescent="0.25">
      <c r="T1681" s="3"/>
      <c r="U1681" s="8"/>
      <c r="V1681" s="3"/>
      <c r="W1681" s="3"/>
      <c r="X1681" s="3"/>
      <c r="Y1681" s="3"/>
      <c r="Z1681" s="3"/>
      <c r="AA1681" s="3"/>
      <c r="AB1681" s="3"/>
      <c r="AC1681" s="3"/>
      <c r="AD1681" s="3"/>
    </row>
    <row r="1682" spans="20:30" hidden="1" x14ac:dyDescent="0.25">
      <c r="T1682" s="3"/>
      <c r="U1682" s="8"/>
      <c r="V1682" s="3"/>
      <c r="W1682" s="3"/>
      <c r="X1682" s="3"/>
      <c r="Y1682" s="3"/>
      <c r="Z1682" s="3"/>
      <c r="AA1682" s="3"/>
      <c r="AB1682" s="3"/>
      <c r="AC1682" s="3"/>
      <c r="AD1682" s="3"/>
    </row>
    <row r="1683" spans="20:30" hidden="1" x14ac:dyDescent="0.25">
      <c r="T1683" s="3"/>
      <c r="U1683" s="8"/>
      <c r="V1683" s="3"/>
      <c r="W1683" s="3"/>
      <c r="X1683" s="3"/>
      <c r="Y1683" s="3"/>
      <c r="Z1683" s="3"/>
      <c r="AA1683" s="3"/>
      <c r="AB1683" s="3"/>
      <c r="AC1683" s="3"/>
      <c r="AD1683" s="3"/>
    </row>
    <row r="1684" spans="20:30" hidden="1" x14ac:dyDescent="0.25">
      <c r="T1684" s="3"/>
      <c r="U1684" s="8"/>
      <c r="V1684" s="3"/>
      <c r="W1684" s="3"/>
      <c r="X1684" s="3"/>
      <c r="Y1684" s="3"/>
      <c r="Z1684" s="3"/>
      <c r="AA1684" s="3"/>
      <c r="AB1684" s="3"/>
      <c r="AC1684" s="3"/>
      <c r="AD1684" s="3"/>
    </row>
    <row r="1685" spans="20:30" hidden="1" x14ac:dyDescent="0.25">
      <c r="T1685" s="3"/>
      <c r="U1685" s="8"/>
      <c r="V1685" s="3"/>
      <c r="W1685" s="3"/>
      <c r="X1685" s="3"/>
      <c r="Y1685" s="3"/>
      <c r="Z1685" s="3"/>
      <c r="AA1685" s="3"/>
      <c r="AB1685" s="3"/>
      <c r="AC1685" s="3"/>
      <c r="AD1685" s="3"/>
    </row>
    <row r="1686" spans="20:30" hidden="1" x14ac:dyDescent="0.25">
      <c r="T1686" s="3"/>
      <c r="U1686" s="8"/>
      <c r="V1686" s="3"/>
      <c r="W1686" s="3"/>
      <c r="X1686" s="3"/>
      <c r="Y1686" s="3"/>
      <c r="Z1686" s="3"/>
      <c r="AA1686" s="3"/>
      <c r="AB1686" s="3"/>
      <c r="AC1686" s="3"/>
      <c r="AD1686" s="3"/>
    </row>
    <row r="1687" spans="20:30" hidden="1" x14ac:dyDescent="0.25">
      <c r="T1687" s="3"/>
      <c r="U1687" s="8"/>
      <c r="V1687" s="3"/>
      <c r="W1687" s="3"/>
      <c r="X1687" s="3"/>
      <c r="Y1687" s="3"/>
      <c r="Z1687" s="3"/>
      <c r="AA1687" s="3"/>
      <c r="AB1687" s="3"/>
      <c r="AC1687" s="3"/>
      <c r="AD1687" s="3"/>
    </row>
    <row r="1688" spans="20:30" hidden="1" x14ac:dyDescent="0.25">
      <c r="T1688" s="3"/>
      <c r="U1688" s="8"/>
      <c r="V1688" s="3"/>
      <c r="W1688" s="3"/>
      <c r="X1688" s="3"/>
      <c r="Y1688" s="3"/>
      <c r="Z1688" s="3"/>
      <c r="AA1688" s="3"/>
      <c r="AB1688" s="3"/>
      <c r="AC1688" s="3"/>
      <c r="AD1688" s="3"/>
    </row>
    <row r="1689" spans="20:30" hidden="1" x14ac:dyDescent="0.25">
      <c r="T1689" s="3"/>
      <c r="U1689" s="8"/>
      <c r="V1689" s="3"/>
      <c r="W1689" s="3"/>
      <c r="X1689" s="3"/>
      <c r="Y1689" s="3"/>
      <c r="Z1689" s="3"/>
      <c r="AA1689" s="3"/>
      <c r="AB1689" s="3"/>
      <c r="AC1689" s="3"/>
      <c r="AD1689" s="3"/>
    </row>
    <row r="1690" spans="20:30" hidden="1" x14ac:dyDescent="0.25">
      <c r="T1690" s="3"/>
      <c r="U1690" s="8"/>
      <c r="V1690" s="3"/>
      <c r="W1690" s="3"/>
      <c r="X1690" s="3"/>
      <c r="Y1690" s="3"/>
      <c r="Z1690" s="3"/>
      <c r="AA1690" s="3"/>
      <c r="AB1690" s="3"/>
      <c r="AC1690" s="3"/>
      <c r="AD1690" s="3"/>
    </row>
    <row r="1691" spans="20:30" hidden="1" x14ac:dyDescent="0.25">
      <c r="T1691" s="3"/>
      <c r="U1691" s="8"/>
      <c r="V1691" s="3"/>
      <c r="W1691" s="3"/>
      <c r="X1691" s="3"/>
      <c r="Y1691" s="3"/>
      <c r="Z1691" s="3"/>
      <c r="AA1691" s="3"/>
      <c r="AB1691" s="3"/>
      <c r="AC1691" s="3"/>
      <c r="AD1691" s="3"/>
    </row>
    <row r="1692" spans="20:30" hidden="1" x14ac:dyDescent="0.25">
      <c r="T1692" s="3"/>
      <c r="U1692" s="8"/>
      <c r="V1692" s="3"/>
      <c r="W1692" s="3"/>
      <c r="X1692" s="3"/>
      <c r="Y1692" s="3"/>
      <c r="Z1692" s="3"/>
      <c r="AA1692" s="3"/>
      <c r="AB1692" s="3"/>
      <c r="AC1692" s="3"/>
      <c r="AD1692" s="3"/>
    </row>
    <row r="1693" spans="20:30" hidden="1" x14ac:dyDescent="0.25">
      <c r="T1693" s="3"/>
      <c r="U1693" s="8"/>
      <c r="V1693" s="3"/>
      <c r="W1693" s="3"/>
      <c r="X1693" s="3"/>
      <c r="Y1693" s="3"/>
      <c r="Z1693" s="3"/>
      <c r="AA1693" s="3"/>
      <c r="AB1693" s="3"/>
      <c r="AC1693" s="3"/>
      <c r="AD1693" s="3"/>
    </row>
    <row r="1694" spans="20:30" hidden="1" x14ac:dyDescent="0.25">
      <c r="T1694" s="3"/>
      <c r="U1694" s="8"/>
      <c r="V1694" s="3"/>
      <c r="W1694" s="3"/>
      <c r="X1694" s="3"/>
      <c r="Y1694" s="3"/>
      <c r="Z1694" s="3"/>
      <c r="AA1694" s="3"/>
      <c r="AB1694" s="3"/>
      <c r="AC1694" s="3"/>
      <c r="AD1694" s="3"/>
    </row>
    <row r="1695" spans="20:30" hidden="1" x14ac:dyDescent="0.25">
      <c r="T1695" s="3"/>
      <c r="U1695" s="8"/>
      <c r="V1695" s="3"/>
      <c r="W1695" s="3"/>
      <c r="X1695" s="3"/>
      <c r="Y1695" s="3"/>
      <c r="Z1695" s="3"/>
      <c r="AA1695" s="3"/>
      <c r="AB1695" s="3"/>
      <c r="AC1695" s="3"/>
      <c r="AD1695" s="3"/>
    </row>
    <row r="1696" spans="20:30" hidden="1" x14ac:dyDescent="0.25">
      <c r="T1696" s="3"/>
      <c r="U1696" s="8"/>
      <c r="V1696" s="3"/>
      <c r="W1696" s="3"/>
      <c r="X1696" s="3"/>
      <c r="Y1696" s="3"/>
      <c r="Z1696" s="3"/>
      <c r="AA1696" s="3"/>
      <c r="AB1696" s="3"/>
      <c r="AC1696" s="3"/>
      <c r="AD1696" s="3"/>
    </row>
    <row r="1697" spans="20:30" hidden="1" x14ac:dyDescent="0.25">
      <c r="T1697" s="3"/>
      <c r="U1697" s="8"/>
      <c r="V1697" s="3"/>
      <c r="W1697" s="3"/>
      <c r="X1697" s="3"/>
      <c r="Y1697" s="3"/>
      <c r="Z1697" s="3"/>
      <c r="AA1697" s="3"/>
      <c r="AB1697" s="3"/>
      <c r="AC1697" s="3"/>
      <c r="AD1697" s="3"/>
    </row>
    <row r="1698" spans="20:30" hidden="1" x14ac:dyDescent="0.25">
      <c r="T1698" s="3"/>
      <c r="U1698" s="8"/>
      <c r="V1698" s="3"/>
      <c r="W1698" s="3"/>
      <c r="X1698" s="3"/>
      <c r="Y1698" s="3"/>
      <c r="Z1698" s="3"/>
      <c r="AA1698" s="3"/>
      <c r="AB1698" s="3"/>
      <c r="AC1698" s="3"/>
      <c r="AD1698" s="3"/>
    </row>
    <row r="1699" spans="20:30" hidden="1" x14ac:dyDescent="0.25">
      <c r="T1699" s="3"/>
      <c r="U1699" s="8"/>
      <c r="V1699" s="3"/>
      <c r="W1699" s="3"/>
      <c r="X1699" s="3"/>
      <c r="Y1699" s="3"/>
      <c r="Z1699" s="3"/>
      <c r="AA1699" s="3"/>
      <c r="AB1699" s="3"/>
      <c r="AC1699" s="3"/>
      <c r="AD1699" s="3"/>
    </row>
    <row r="1700" spans="20:30" hidden="1" x14ac:dyDescent="0.25">
      <c r="T1700" s="3"/>
      <c r="U1700" s="8"/>
      <c r="V1700" s="3"/>
      <c r="W1700" s="3"/>
      <c r="X1700" s="3"/>
      <c r="Y1700" s="3"/>
      <c r="Z1700" s="3"/>
      <c r="AA1700" s="3"/>
      <c r="AB1700" s="3"/>
      <c r="AC1700" s="3"/>
      <c r="AD1700" s="3"/>
    </row>
    <row r="1701" spans="20:30" hidden="1" x14ac:dyDescent="0.25">
      <c r="T1701" s="3"/>
      <c r="U1701" s="8"/>
      <c r="V1701" s="3"/>
      <c r="W1701" s="3"/>
      <c r="X1701" s="3"/>
      <c r="Y1701" s="3"/>
      <c r="Z1701" s="3"/>
      <c r="AA1701" s="3"/>
      <c r="AB1701" s="3"/>
      <c r="AC1701" s="3"/>
      <c r="AD1701" s="3"/>
    </row>
    <row r="1702" spans="20:30" hidden="1" x14ac:dyDescent="0.25">
      <c r="T1702" s="3"/>
      <c r="U1702" s="8"/>
      <c r="V1702" s="3"/>
      <c r="W1702" s="3"/>
      <c r="X1702" s="3"/>
      <c r="Y1702" s="3"/>
      <c r="Z1702" s="3"/>
      <c r="AA1702" s="3"/>
      <c r="AB1702" s="3"/>
      <c r="AC1702" s="3"/>
      <c r="AD1702" s="3"/>
    </row>
    <row r="1703" spans="20:30" hidden="1" x14ac:dyDescent="0.25">
      <c r="T1703" s="3"/>
      <c r="U1703" s="8"/>
      <c r="V1703" s="3"/>
      <c r="W1703" s="3"/>
      <c r="X1703" s="3"/>
      <c r="Y1703" s="3"/>
      <c r="Z1703" s="3"/>
      <c r="AA1703" s="3"/>
      <c r="AB1703" s="3"/>
      <c r="AC1703" s="3"/>
      <c r="AD1703" s="3"/>
    </row>
    <row r="1704" spans="20:30" hidden="1" x14ac:dyDescent="0.25">
      <c r="T1704" s="3"/>
      <c r="U1704" s="8"/>
      <c r="V1704" s="3"/>
      <c r="W1704" s="3"/>
      <c r="X1704" s="3"/>
      <c r="Y1704" s="3"/>
      <c r="Z1704" s="3"/>
      <c r="AA1704" s="3"/>
      <c r="AB1704" s="3"/>
      <c r="AC1704" s="3"/>
      <c r="AD1704" s="3"/>
    </row>
    <row r="1705" spans="20:30" hidden="1" x14ac:dyDescent="0.25">
      <c r="T1705" s="3"/>
      <c r="U1705" s="8"/>
      <c r="V1705" s="3"/>
      <c r="W1705" s="3"/>
      <c r="X1705" s="3"/>
      <c r="Y1705" s="3"/>
      <c r="Z1705" s="3"/>
      <c r="AA1705" s="3"/>
      <c r="AB1705" s="3"/>
      <c r="AC1705" s="3"/>
      <c r="AD1705" s="3"/>
    </row>
    <row r="1706" spans="20:30" hidden="1" x14ac:dyDescent="0.25">
      <c r="T1706" s="3"/>
      <c r="U1706" s="8"/>
      <c r="V1706" s="3"/>
      <c r="W1706" s="3"/>
      <c r="X1706" s="3"/>
      <c r="Y1706" s="3"/>
      <c r="Z1706" s="3"/>
      <c r="AA1706" s="3"/>
      <c r="AB1706" s="3"/>
      <c r="AC1706" s="3"/>
      <c r="AD1706" s="3"/>
    </row>
    <row r="1707" spans="20:30" hidden="1" x14ac:dyDescent="0.25">
      <c r="T1707" s="3"/>
      <c r="U1707" s="8"/>
      <c r="V1707" s="3"/>
      <c r="W1707" s="3"/>
      <c r="X1707" s="3"/>
      <c r="Y1707" s="3"/>
      <c r="Z1707" s="3"/>
      <c r="AA1707" s="3"/>
      <c r="AB1707" s="3"/>
      <c r="AC1707" s="3"/>
      <c r="AD1707" s="3"/>
    </row>
    <row r="1708" spans="20:30" hidden="1" x14ac:dyDescent="0.25">
      <c r="T1708" s="3"/>
      <c r="U1708" s="8"/>
      <c r="V1708" s="3"/>
      <c r="W1708" s="3"/>
      <c r="X1708" s="3"/>
      <c r="Y1708" s="3"/>
      <c r="Z1708" s="3"/>
      <c r="AA1708" s="3"/>
      <c r="AB1708" s="3"/>
      <c r="AC1708" s="3"/>
      <c r="AD1708" s="3"/>
    </row>
    <row r="1709" spans="20:30" hidden="1" x14ac:dyDescent="0.25">
      <c r="T1709" s="3"/>
      <c r="U1709" s="8"/>
      <c r="V1709" s="3"/>
      <c r="W1709" s="3"/>
      <c r="X1709" s="3"/>
      <c r="Y1709" s="3"/>
      <c r="Z1709" s="3"/>
      <c r="AA1709" s="3"/>
      <c r="AB1709" s="3"/>
      <c r="AC1709" s="3"/>
      <c r="AD1709" s="3"/>
    </row>
    <row r="1710" spans="20:30" hidden="1" x14ac:dyDescent="0.25">
      <c r="T1710" s="3"/>
      <c r="U1710" s="8"/>
      <c r="V1710" s="3"/>
      <c r="W1710" s="3"/>
      <c r="X1710" s="3"/>
      <c r="Y1710" s="3"/>
      <c r="Z1710" s="3"/>
      <c r="AA1710" s="3"/>
      <c r="AB1710" s="3"/>
      <c r="AC1710" s="3"/>
      <c r="AD1710" s="3"/>
    </row>
    <row r="1711" spans="20:30" hidden="1" x14ac:dyDescent="0.25">
      <c r="T1711" s="3"/>
      <c r="U1711" s="8"/>
      <c r="V1711" s="3"/>
      <c r="W1711" s="3"/>
      <c r="X1711" s="3"/>
      <c r="Y1711" s="3"/>
      <c r="Z1711" s="3"/>
      <c r="AA1711" s="3"/>
      <c r="AB1711" s="3"/>
      <c r="AC1711" s="3"/>
      <c r="AD1711" s="3"/>
    </row>
    <row r="1712" spans="20:30" hidden="1" x14ac:dyDescent="0.25">
      <c r="T1712" s="3"/>
      <c r="U1712" s="8"/>
      <c r="V1712" s="3"/>
      <c r="W1712" s="3"/>
      <c r="X1712" s="3"/>
      <c r="Y1712" s="3"/>
      <c r="Z1712" s="3"/>
      <c r="AA1712" s="3"/>
      <c r="AB1712" s="3"/>
      <c r="AC1712" s="3"/>
      <c r="AD1712" s="3"/>
    </row>
    <row r="1713" spans="20:30" hidden="1" x14ac:dyDescent="0.25">
      <c r="T1713" s="3"/>
      <c r="U1713" s="8"/>
      <c r="V1713" s="3"/>
      <c r="W1713" s="3"/>
      <c r="X1713" s="3"/>
      <c r="Y1713" s="3"/>
      <c r="Z1713" s="3"/>
      <c r="AA1713" s="3"/>
      <c r="AB1713" s="3"/>
      <c r="AC1713" s="3"/>
      <c r="AD1713" s="3"/>
    </row>
    <row r="1714" spans="20:30" hidden="1" x14ac:dyDescent="0.25">
      <c r="T1714" s="3"/>
      <c r="U1714" s="8"/>
      <c r="V1714" s="3"/>
      <c r="W1714" s="3"/>
      <c r="X1714" s="3"/>
      <c r="Y1714" s="3"/>
      <c r="Z1714" s="3"/>
      <c r="AA1714" s="3"/>
      <c r="AB1714" s="3"/>
      <c r="AC1714" s="3"/>
      <c r="AD1714" s="3"/>
    </row>
    <row r="1715" spans="20:30" hidden="1" x14ac:dyDescent="0.25">
      <c r="T1715" s="3"/>
      <c r="U1715" s="8"/>
      <c r="V1715" s="3"/>
      <c r="W1715" s="3"/>
      <c r="X1715" s="3"/>
      <c r="Y1715" s="3"/>
      <c r="Z1715" s="3"/>
      <c r="AA1715" s="3"/>
      <c r="AB1715" s="3"/>
      <c r="AC1715" s="3"/>
      <c r="AD1715" s="3"/>
    </row>
    <row r="1716" spans="20:30" hidden="1" x14ac:dyDescent="0.25">
      <c r="T1716" s="3"/>
      <c r="U1716" s="8"/>
      <c r="V1716" s="3"/>
      <c r="W1716" s="3"/>
      <c r="X1716" s="3"/>
      <c r="Y1716" s="3"/>
      <c r="Z1716" s="3"/>
      <c r="AA1716" s="3"/>
      <c r="AB1716" s="3"/>
      <c r="AC1716" s="3"/>
      <c r="AD1716" s="3"/>
    </row>
    <row r="1717" spans="20:30" hidden="1" x14ac:dyDescent="0.25">
      <c r="T1717" s="3"/>
      <c r="U1717" s="8"/>
      <c r="V1717" s="3"/>
      <c r="W1717" s="3"/>
      <c r="X1717" s="3"/>
      <c r="Y1717" s="3"/>
      <c r="Z1717" s="3"/>
      <c r="AA1717" s="3"/>
      <c r="AB1717" s="3"/>
      <c r="AC1717" s="3"/>
      <c r="AD1717" s="3"/>
    </row>
    <row r="1718" spans="20:30" hidden="1" x14ac:dyDescent="0.25">
      <c r="T1718" s="3"/>
      <c r="U1718" s="8"/>
      <c r="V1718" s="3"/>
      <c r="W1718" s="3"/>
      <c r="X1718" s="3"/>
      <c r="Y1718" s="3"/>
      <c r="Z1718" s="3"/>
      <c r="AA1718" s="3"/>
      <c r="AB1718" s="3"/>
      <c r="AC1718" s="3"/>
      <c r="AD1718" s="3"/>
    </row>
    <row r="1719" spans="20:30" hidden="1" x14ac:dyDescent="0.25">
      <c r="T1719" s="3"/>
      <c r="U1719" s="8"/>
      <c r="V1719" s="3"/>
      <c r="W1719" s="3"/>
      <c r="X1719" s="3"/>
      <c r="Y1719" s="3"/>
      <c r="Z1719" s="3"/>
      <c r="AA1719" s="3"/>
      <c r="AB1719" s="3"/>
      <c r="AC1719" s="3"/>
      <c r="AD1719" s="3"/>
    </row>
    <row r="1720" spans="20:30" hidden="1" x14ac:dyDescent="0.25">
      <c r="T1720" s="3"/>
      <c r="U1720" s="8"/>
      <c r="V1720" s="3"/>
      <c r="W1720" s="3"/>
      <c r="X1720" s="3"/>
      <c r="Y1720" s="3"/>
      <c r="Z1720" s="3"/>
      <c r="AA1720" s="3"/>
      <c r="AB1720" s="3"/>
      <c r="AC1720" s="3"/>
      <c r="AD1720" s="3"/>
    </row>
    <row r="1721" spans="20:30" hidden="1" x14ac:dyDescent="0.25">
      <c r="T1721" s="3"/>
      <c r="U1721" s="8"/>
      <c r="V1721" s="3"/>
      <c r="W1721" s="3"/>
      <c r="X1721" s="3"/>
      <c r="Y1721" s="3"/>
      <c r="Z1721" s="3"/>
      <c r="AA1721" s="3"/>
      <c r="AB1721" s="3"/>
      <c r="AC1721" s="3"/>
      <c r="AD1721" s="3"/>
    </row>
    <row r="1722" spans="20:30" hidden="1" x14ac:dyDescent="0.25">
      <c r="T1722" s="3"/>
      <c r="U1722" s="8"/>
      <c r="V1722" s="3"/>
      <c r="W1722" s="3"/>
      <c r="X1722" s="3"/>
      <c r="Y1722" s="3"/>
      <c r="Z1722" s="3"/>
      <c r="AA1722" s="3"/>
      <c r="AB1722" s="3"/>
      <c r="AC1722" s="3"/>
      <c r="AD1722" s="3"/>
    </row>
    <row r="1723" spans="20:30" hidden="1" x14ac:dyDescent="0.25">
      <c r="T1723" s="3"/>
      <c r="U1723" s="8"/>
      <c r="V1723" s="3"/>
      <c r="W1723" s="3"/>
      <c r="X1723" s="3"/>
      <c r="Y1723" s="3"/>
      <c r="Z1723" s="3"/>
      <c r="AA1723" s="3"/>
      <c r="AB1723" s="3"/>
      <c r="AC1723" s="3"/>
      <c r="AD1723" s="3"/>
    </row>
    <row r="1724" spans="20:30" hidden="1" x14ac:dyDescent="0.25">
      <c r="T1724" s="3"/>
      <c r="U1724" s="8"/>
      <c r="V1724" s="3"/>
      <c r="W1724" s="3"/>
      <c r="X1724" s="3"/>
      <c r="Y1724" s="3"/>
      <c r="Z1724" s="3"/>
      <c r="AA1724" s="3"/>
      <c r="AB1724" s="3"/>
      <c r="AC1724" s="3"/>
      <c r="AD1724" s="3"/>
    </row>
    <row r="1725" spans="20:30" hidden="1" x14ac:dyDescent="0.25">
      <c r="T1725" s="3"/>
      <c r="U1725" s="8"/>
      <c r="V1725" s="3"/>
      <c r="W1725" s="3"/>
      <c r="X1725" s="3"/>
      <c r="Y1725" s="3"/>
      <c r="Z1725" s="3"/>
      <c r="AA1725" s="3"/>
      <c r="AB1725" s="3"/>
      <c r="AC1725" s="3"/>
      <c r="AD1725" s="3"/>
    </row>
    <row r="1726" spans="20:30" hidden="1" x14ac:dyDescent="0.25">
      <c r="T1726" s="3"/>
      <c r="U1726" s="8"/>
      <c r="V1726" s="3"/>
      <c r="W1726" s="3"/>
      <c r="X1726" s="3"/>
      <c r="Y1726" s="3"/>
      <c r="Z1726" s="3"/>
      <c r="AA1726" s="3"/>
      <c r="AB1726" s="3"/>
      <c r="AC1726" s="3"/>
      <c r="AD1726" s="3"/>
    </row>
    <row r="1727" spans="20:30" hidden="1" x14ac:dyDescent="0.25">
      <c r="T1727" s="3"/>
      <c r="U1727" s="8"/>
      <c r="V1727" s="3"/>
      <c r="W1727" s="3"/>
      <c r="X1727" s="3"/>
      <c r="Y1727" s="3"/>
      <c r="Z1727" s="3"/>
      <c r="AA1727" s="3"/>
      <c r="AB1727" s="3"/>
      <c r="AC1727" s="3"/>
      <c r="AD1727" s="3"/>
    </row>
    <row r="1728" spans="20:30" hidden="1" x14ac:dyDescent="0.25">
      <c r="T1728" s="3"/>
      <c r="U1728" s="8"/>
      <c r="V1728" s="3"/>
      <c r="W1728" s="3"/>
      <c r="X1728" s="3"/>
      <c r="Y1728" s="3"/>
      <c r="Z1728" s="3"/>
      <c r="AA1728" s="3"/>
      <c r="AB1728" s="3"/>
      <c r="AC1728" s="3"/>
      <c r="AD1728" s="3"/>
    </row>
    <row r="1729" spans="20:30" hidden="1" x14ac:dyDescent="0.25">
      <c r="T1729" s="3"/>
      <c r="U1729" s="8"/>
      <c r="V1729" s="3"/>
      <c r="W1729" s="3"/>
      <c r="X1729" s="3"/>
      <c r="Y1729" s="3"/>
      <c r="Z1729" s="3"/>
      <c r="AA1729" s="3"/>
      <c r="AB1729" s="3"/>
      <c r="AC1729" s="3"/>
      <c r="AD1729" s="3"/>
    </row>
    <row r="1730" spans="20:30" hidden="1" x14ac:dyDescent="0.25">
      <c r="T1730" s="3"/>
      <c r="U1730" s="8"/>
      <c r="V1730" s="3"/>
      <c r="W1730" s="3"/>
      <c r="X1730" s="3"/>
      <c r="Y1730" s="3"/>
      <c r="Z1730" s="3"/>
      <c r="AA1730" s="3"/>
      <c r="AB1730" s="3"/>
      <c r="AC1730" s="3"/>
      <c r="AD1730" s="3"/>
    </row>
    <row r="1731" spans="20:30" hidden="1" x14ac:dyDescent="0.25">
      <c r="T1731" s="3"/>
      <c r="U1731" s="8"/>
      <c r="V1731" s="3"/>
      <c r="W1731" s="3"/>
      <c r="X1731" s="3"/>
      <c r="Y1731" s="3"/>
      <c r="Z1731" s="3"/>
      <c r="AA1731" s="3"/>
      <c r="AB1731" s="3"/>
      <c r="AC1731" s="3"/>
      <c r="AD1731" s="3"/>
    </row>
    <row r="1732" spans="20:30" hidden="1" x14ac:dyDescent="0.25">
      <c r="T1732" s="3"/>
      <c r="U1732" s="8"/>
      <c r="V1732" s="3"/>
      <c r="W1732" s="3"/>
      <c r="X1732" s="3"/>
      <c r="Y1732" s="3"/>
      <c r="Z1732" s="3"/>
      <c r="AA1732" s="3"/>
      <c r="AB1732" s="3"/>
      <c r="AC1732" s="3"/>
      <c r="AD1732" s="3"/>
    </row>
    <row r="1733" spans="20:30" hidden="1" x14ac:dyDescent="0.25">
      <c r="T1733" s="3"/>
      <c r="U1733" s="8"/>
      <c r="V1733" s="3"/>
      <c r="W1733" s="3"/>
      <c r="X1733" s="3"/>
      <c r="Y1733" s="3"/>
      <c r="Z1733" s="3"/>
      <c r="AA1733" s="3"/>
      <c r="AB1733" s="3"/>
      <c r="AC1733" s="3"/>
      <c r="AD1733" s="3"/>
    </row>
    <row r="1734" spans="20:30" hidden="1" x14ac:dyDescent="0.25">
      <c r="T1734" s="3"/>
      <c r="U1734" s="8"/>
      <c r="V1734" s="3"/>
      <c r="W1734" s="3"/>
      <c r="X1734" s="3"/>
      <c r="Y1734" s="3"/>
      <c r="Z1734" s="3"/>
      <c r="AA1734" s="3"/>
      <c r="AB1734" s="3"/>
      <c r="AC1734" s="3"/>
      <c r="AD1734" s="3"/>
    </row>
    <row r="1735" spans="20:30" hidden="1" x14ac:dyDescent="0.25">
      <c r="T1735" s="3"/>
      <c r="U1735" s="8"/>
      <c r="V1735" s="3"/>
      <c r="W1735" s="3"/>
      <c r="X1735" s="3"/>
      <c r="Y1735" s="3"/>
      <c r="Z1735" s="3"/>
      <c r="AA1735" s="3"/>
      <c r="AB1735" s="3"/>
      <c r="AC1735" s="3"/>
      <c r="AD1735" s="3"/>
    </row>
    <row r="1736" spans="20:30" hidden="1" x14ac:dyDescent="0.25">
      <c r="T1736" s="3"/>
      <c r="U1736" s="8"/>
      <c r="V1736" s="3"/>
      <c r="W1736" s="3"/>
      <c r="X1736" s="3"/>
      <c r="Y1736" s="3"/>
      <c r="Z1736" s="3"/>
      <c r="AA1736" s="3"/>
      <c r="AB1736" s="3"/>
      <c r="AC1736" s="3"/>
      <c r="AD1736" s="3"/>
    </row>
    <row r="1737" spans="20:30" hidden="1" x14ac:dyDescent="0.25">
      <c r="T1737" s="3"/>
      <c r="U1737" s="8"/>
      <c r="V1737" s="3"/>
      <c r="W1737" s="3"/>
      <c r="X1737" s="3"/>
      <c r="Y1737" s="3"/>
      <c r="Z1737" s="3"/>
      <c r="AA1737" s="3"/>
      <c r="AB1737" s="3"/>
      <c r="AC1737" s="3"/>
      <c r="AD1737" s="3"/>
    </row>
    <row r="1738" spans="20:30" hidden="1" x14ac:dyDescent="0.25">
      <c r="T1738" s="3"/>
      <c r="U1738" s="8"/>
      <c r="V1738" s="3"/>
      <c r="W1738" s="3"/>
      <c r="X1738" s="3"/>
      <c r="Y1738" s="3"/>
      <c r="Z1738" s="3"/>
      <c r="AA1738" s="3"/>
      <c r="AB1738" s="3"/>
      <c r="AC1738" s="3"/>
      <c r="AD1738" s="3"/>
    </row>
    <row r="1739" spans="20:30" hidden="1" x14ac:dyDescent="0.25">
      <c r="T1739" s="3"/>
      <c r="U1739" s="8"/>
      <c r="V1739" s="3"/>
      <c r="W1739" s="3"/>
      <c r="X1739" s="3"/>
      <c r="Y1739" s="3"/>
      <c r="Z1739" s="3"/>
      <c r="AA1739" s="3"/>
      <c r="AB1739" s="3"/>
      <c r="AC1739" s="3"/>
      <c r="AD1739" s="3"/>
    </row>
    <row r="1740" spans="20:30" hidden="1" x14ac:dyDescent="0.25">
      <c r="T1740" s="3"/>
      <c r="U1740" s="8"/>
      <c r="V1740" s="3"/>
      <c r="W1740" s="3"/>
      <c r="X1740" s="3"/>
      <c r="Y1740" s="3"/>
      <c r="Z1740" s="3"/>
      <c r="AA1740" s="3"/>
      <c r="AB1740" s="3"/>
      <c r="AC1740" s="3"/>
      <c r="AD1740" s="3"/>
    </row>
    <row r="1741" spans="20:30" hidden="1" x14ac:dyDescent="0.25">
      <c r="T1741" s="3"/>
      <c r="U1741" s="8"/>
      <c r="V1741" s="3"/>
      <c r="W1741" s="3"/>
      <c r="X1741" s="3"/>
      <c r="Y1741" s="3"/>
      <c r="Z1741" s="3"/>
      <c r="AA1741" s="3"/>
      <c r="AB1741" s="3"/>
      <c r="AC1741" s="3"/>
      <c r="AD1741" s="3"/>
    </row>
    <row r="1742" spans="20:30" hidden="1" x14ac:dyDescent="0.25">
      <c r="T1742" s="3"/>
      <c r="U1742" s="8"/>
      <c r="V1742" s="3"/>
      <c r="W1742" s="3"/>
      <c r="X1742" s="3"/>
      <c r="Y1742" s="3"/>
      <c r="Z1742" s="3"/>
      <c r="AA1742" s="3"/>
      <c r="AB1742" s="3"/>
      <c r="AC1742" s="3"/>
      <c r="AD1742" s="3"/>
    </row>
    <row r="1743" spans="20:30" hidden="1" x14ac:dyDescent="0.25">
      <c r="T1743" s="3"/>
      <c r="U1743" s="8"/>
      <c r="V1743" s="3"/>
      <c r="W1743" s="3"/>
      <c r="X1743" s="3"/>
      <c r="Y1743" s="3"/>
      <c r="Z1743" s="3"/>
      <c r="AA1743" s="3"/>
      <c r="AB1743" s="3"/>
      <c r="AC1743" s="3"/>
      <c r="AD1743" s="3"/>
    </row>
    <row r="1744" spans="20:30" hidden="1" x14ac:dyDescent="0.25">
      <c r="T1744" s="3"/>
      <c r="U1744" s="8"/>
      <c r="V1744" s="3"/>
      <c r="W1744" s="3"/>
      <c r="X1744" s="3"/>
      <c r="Y1744" s="3"/>
      <c r="Z1744" s="3"/>
      <c r="AA1744" s="3"/>
      <c r="AB1744" s="3"/>
      <c r="AC1744" s="3"/>
      <c r="AD1744" s="3"/>
    </row>
    <row r="1745" spans="20:30" hidden="1" x14ac:dyDescent="0.25">
      <c r="T1745" s="3"/>
      <c r="U1745" s="8"/>
      <c r="V1745" s="3"/>
      <c r="W1745" s="3"/>
      <c r="X1745" s="3"/>
      <c r="Y1745" s="3"/>
      <c r="Z1745" s="3"/>
      <c r="AA1745" s="3"/>
      <c r="AB1745" s="3"/>
      <c r="AC1745" s="3"/>
      <c r="AD1745" s="3"/>
    </row>
    <row r="1746" spans="20:30" hidden="1" x14ac:dyDescent="0.25">
      <c r="T1746" s="3"/>
      <c r="U1746" s="8"/>
      <c r="V1746" s="3"/>
      <c r="W1746" s="3"/>
      <c r="X1746" s="3"/>
      <c r="Y1746" s="3"/>
      <c r="Z1746" s="3"/>
      <c r="AA1746" s="3"/>
      <c r="AB1746" s="3"/>
      <c r="AC1746" s="3"/>
      <c r="AD1746" s="3"/>
    </row>
    <row r="1747" spans="20:30" hidden="1" x14ac:dyDescent="0.25">
      <c r="T1747" s="3"/>
      <c r="U1747" s="8"/>
      <c r="V1747" s="3"/>
      <c r="W1747" s="3"/>
      <c r="X1747" s="3"/>
      <c r="Y1747" s="3"/>
      <c r="Z1747" s="3"/>
      <c r="AA1747" s="3"/>
      <c r="AB1747" s="3"/>
      <c r="AC1747" s="3"/>
      <c r="AD1747" s="3"/>
    </row>
    <row r="1748" spans="20:30" hidden="1" x14ac:dyDescent="0.25">
      <c r="T1748" s="3"/>
      <c r="U1748" s="8"/>
      <c r="V1748" s="3"/>
      <c r="W1748" s="3"/>
      <c r="X1748" s="3"/>
      <c r="Y1748" s="3"/>
      <c r="Z1748" s="3"/>
      <c r="AA1748" s="3"/>
      <c r="AB1748" s="3"/>
      <c r="AC1748" s="3"/>
      <c r="AD1748" s="3"/>
    </row>
    <row r="1749" spans="20:30" hidden="1" x14ac:dyDescent="0.25">
      <c r="T1749" s="3"/>
      <c r="U1749" s="8"/>
      <c r="V1749" s="3"/>
      <c r="W1749" s="3"/>
      <c r="X1749" s="3"/>
      <c r="Y1749" s="3"/>
      <c r="Z1749" s="3"/>
      <c r="AA1749" s="3"/>
      <c r="AB1749" s="3"/>
      <c r="AC1749" s="3"/>
      <c r="AD1749" s="3"/>
    </row>
    <row r="1750" spans="20:30" hidden="1" x14ac:dyDescent="0.25">
      <c r="T1750" s="3"/>
      <c r="U1750" s="8"/>
      <c r="V1750" s="3"/>
      <c r="W1750" s="3"/>
      <c r="X1750" s="3"/>
      <c r="Y1750" s="3"/>
      <c r="Z1750" s="3"/>
      <c r="AA1750" s="3"/>
      <c r="AB1750" s="3"/>
      <c r="AC1750" s="3"/>
      <c r="AD1750" s="3"/>
    </row>
    <row r="1751" spans="20:30" hidden="1" x14ac:dyDescent="0.25">
      <c r="T1751" s="3"/>
      <c r="U1751" s="8"/>
      <c r="V1751" s="3"/>
      <c r="W1751" s="3"/>
      <c r="X1751" s="3"/>
      <c r="Y1751" s="3"/>
      <c r="Z1751" s="3"/>
      <c r="AA1751" s="3"/>
      <c r="AB1751" s="3"/>
      <c r="AC1751" s="3"/>
      <c r="AD1751" s="3"/>
    </row>
    <row r="1752" spans="20:30" hidden="1" x14ac:dyDescent="0.25">
      <c r="T1752" s="3"/>
      <c r="U1752" s="8"/>
      <c r="V1752" s="3"/>
      <c r="W1752" s="3"/>
      <c r="X1752" s="3"/>
      <c r="Y1752" s="3"/>
      <c r="Z1752" s="3"/>
      <c r="AA1752" s="3"/>
      <c r="AB1752" s="3"/>
      <c r="AC1752" s="3"/>
      <c r="AD1752" s="3"/>
    </row>
    <row r="1753" spans="20:30" hidden="1" x14ac:dyDescent="0.25">
      <c r="T1753" s="3"/>
      <c r="U1753" s="8"/>
      <c r="V1753" s="3"/>
      <c r="W1753" s="3"/>
      <c r="X1753" s="3"/>
      <c r="Y1753" s="3"/>
      <c r="Z1753" s="3"/>
      <c r="AA1753" s="3"/>
      <c r="AB1753" s="3"/>
      <c r="AC1753" s="3"/>
      <c r="AD1753" s="3"/>
    </row>
    <row r="1754" spans="20:30" hidden="1" x14ac:dyDescent="0.25">
      <c r="T1754" s="3"/>
      <c r="U1754" s="8"/>
      <c r="V1754" s="3"/>
      <c r="W1754" s="3"/>
      <c r="X1754" s="3"/>
      <c r="Y1754" s="3"/>
      <c r="Z1754" s="3"/>
      <c r="AA1754" s="3"/>
      <c r="AB1754" s="3"/>
      <c r="AC1754" s="3"/>
      <c r="AD1754" s="3"/>
    </row>
    <row r="1755" spans="20:30" hidden="1" x14ac:dyDescent="0.25">
      <c r="T1755" s="3"/>
      <c r="U1755" s="8"/>
      <c r="V1755" s="3"/>
      <c r="W1755" s="3"/>
      <c r="X1755" s="3"/>
      <c r="Y1755" s="3"/>
      <c r="Z1755" s="3"/>
      <c r="AA1755" s="3"/>
      <c r="AB1755" s="3"/>
      <c r="AC1755" s="3"/>
      <c r="AD1755" s="3"/>
    </row>
    <row r="1756" spans="20:30" hidden="1" x14ac:dyDescent="0.25">
      <c r="T1756" s="3"/>
      <c r="U1756" s="8"/>
      <c r="V1756" s="3"/>
      <c r="W1756" s="3"/>
      <c r="X1756" s="3"/>
      <c r="Y1756" s="3"/>
      <c r="Z1756" s="3"/>
      <c r="AA1756" s="3"/>
      <c r="AB1756" s="3"/>
      <c r="AC1756" s="3"/>
      <c r="AD1756" s="3"/>
    </row>
    <row r="1757" spans="20:30" hidden="1" x14ac:dyDescent="0.25">
      <c r="T1757" s="3"/>
      <c r="U1757" s="8"/>
      <c r="V1757" s="3"/>
      <c r="W1757" s="3"/>
      <c r="X1757" s="3"/>
      <c r="Y1757" s="3"/>
      <c r="Z1757" s="3"/>
      <c r="AA1757" s="3"/>
      <c r="AB1757" s="3"/>
      <c r="AC1757" s="3"/>
      <c r="AD1757" s="3"/>
    </row>
    <row r="1758" spans="20:30" hidden="1" x14ac:dyDescent="0.25">
      <c r="T1758" s="3"/>
      <c r="U1758" s="8"/>
      <c r="V1758" s="3"/>
      <c r="W1758" s="3"/>
      <c r="X1758" s="3"/>
      <c r="Y1758" s="3"/>
      <c r="Z1758" s="3"/>
      <c r="AA1758" s="3"/>
      <c r="AB1758" s="3"/>
      <c r="AC1758" s="3"/>
      <c r="AD1758" s="3"/>
    </row>
    <row r="1759" spans="20:30" hidden="1" x14ac:dyDescent="0.25">
      <c r="T1759" s="3"/>
      <c r="U1759" s="8"/>
      <c r="V1759" s="3"/>
      <c r="W1759" s="3"/>
      <c r="X1759" s="3"/>
      <c r="Y1759" s="3"/>
      <c r="Z1759" s="3"/>
      <c r="AA1759" s="3"/>
      <c r="AB1759" s="3"/>
      <c r="AC1759" s="3"/>
      <c r="AD1759" s="3"/>
    </row>
    <row r="1760" spans="20:30" hidden="1" x14ac:dyDescent="0.25">
      <c r="T1760" s="3"/>
      <c r="U1760" s="8"/>
      <c r="V1760" s="3"/>
      <c r="W1760" s="3"/>
      <c r="X1760" s="3"/>
      <c r="Y1760" s="3"/>
      <c r="Z1760" s="3"/>
      <c r="AA1760" s="3"/>
      <c r="AB1760" s="3"/>
      <c r="AC1760" s="3"/>
      <c r="AD1760" s="3"/>
    </row>
    <row r="1761" spans="20:30" hidden="1" x14ac:dyDescent="0.25">
      <c r="T1761" s="3"/>
      <c r="U1761" s="8"/>
      <c r="V1761" s="3"/>
      <c r="W1761" s="3"/>
      <c r="X1761" s="3"/>
      <c r="Y1761" s="3"/>
      <c r="Z1761" s="3"/>
      <c r="AA1761" s="3"/>
      <c r="AB1761" s="3"/>
      <c r="AC1761" s="3"/>
      <c r="AD1761" s="3"/>
    </row>
    <row r="1762" spans="20:30" hidden="1" x14ac:dyDescent="0.25">
      <c r="T1762" s="3"/>
      <c r="U1762" s="8"/>
      <c r="V1762" s="3"/>
      <c r="W1762" s="3"/>
      <c r="X1762" s="3"/>
      <c r="Y1762" s="3"/>
      <c r="Z1762" s="3"/>
      <c r="AA1762" s="3"/>
      <c r="AB1762" s="3"/>
      <c r="AC1762" s="3"/>
      <c r="AD1762" s="3"/>
    </row>
    <row r="1763" spans="20:30" hidden="1" x14ac:dyDescent="0.25">
      <c r="T1763" s="3"/>
      <c r="U1763" s="8"/>
      <c r="V1763" s="3"/>
      <c r="W1763" s="3"/>
      <c r="X1763" s="3"/>
      <c r="Y1763" s="3"/>
      <c r="Z1763" s="3"/>
      <c r="AA1763" s="3"/>
      <c r="AB1763" s="3"/>
      <c r="AC1763" s="3"/>
      <c r="AD1763" s="3"/>
    </row>
    <row r="1764" spans="20:30" hidden="1" x14ac:dyDescent="0.25">
      <c r="T1764" s="3"/>
      <c r="U1764" s="8"/>
      <c r="V1764" s="3"/>
      <c r="W1764" s="3"/>
      <c r="X1764" s="3"/>
      <c r="Y1764" s="3"/>
      <c r="Z1764" s="3"/>
      <c r="AA1764" s="3"/>
      <c r="AB1764" s="3"/>
      <c r="AC1764" s="3"/>
      <c r="AD1764" s="3"/>
    </row>
    <row r="1765" spans="20:30" hidden="1" x14ac:dyDescent="0.25">
      <c r="T1765" s="3"/>
      <c r="U1765" s="8"/>
      <c r="V1765" s="3"/>
      <c r="W1765" s="3"/>
      <c r="X1765" s="3"/>
      <c r="Y1765" s="3"/>
      <c r="Z1765" s="3"/>
      <c r="AA1765" s="3"/>
      <c r="AB1765" s="3"/>
      <c r="AC1765" s="3"/>
      <c r="AD1765" s="3"/>
    </row>
    <row r="1766" spans="20:30" hidden="1" x14ac:dyDescent="0.25">
      <c r="T1766" s="3"/>
      <c r="U1766" s="8"/>
      <c r="V1766" s="3"/>
      <c r="W1766" s="3"/>
      <c r="X1766" s="3"/>
      <c r="Y1766" s="3"/>
      <c r="Z1766" s="3"/>
      <c r="AA1766" s="3"/>
      <c r="AB1766" s="3"/>
      <c r="AC1766" s="3"/>
      <c r="AD1766" s="3"/>
    </row>
    <row r="1767" spans="20:30" hidden="1" x14ac:dyDescent="0.25">
      <c r="T1767" s="3"/>
      <c r="U1767" s="8"/>
      <c r="V1767" s="3"/>
      <c r="W1767" s="3"/>
      <c r="X1767" s="3"/>
      <c r="Y1767" s="3"/>
      <c r="Z1767" s="3"/>
      <c r="AA1767" s="3"/>
      <c r="AB1767" s="3"/>
      <c r="AC1767" s="3"/>
      <c r="AD1767" s="3"/>
    </row>
    <row r="1768" spans="20:30" hidden="1" x14ac:dyDescent="0.25">
      <c r="T1768" s="3"/>
      <c r="U1768" s="8"/>
      <c r="V1768" s="3"/>
      <c r="W1768" s="3"/>
      <c r="X1768" s="3"/>
      <c r="Y1768" s="3"/>
      <c r="Z1768" s="3"/>
      <c r="AA1768" s="3"/>
      <c r="AB1768" s="3"/>
      <c r="AC1768" s="3"/>
      <c r="AD1768" s="3"/>
    </row>
    <row r="1769" spans="20:30" hidden="1" x14ac:dyDescent="0.25">
      <c r="T1769" s="3"/>
      <c r="U1769" s="8"/>
      <c r="V1769" s="3"/>
      <c r="W1769" s="3"/>
      <c r="X1769" s="3"/>
      <c r="Y1769" s="3"/>
      <c r="Z1769" s="3"/>
      <c r="AA1769" s="3"/>
      <c r="AB1769" s="3"/>
      <c r="AC1769" s="3"/>
      <c r="AD1769" s="3"/>
    </row>
    <row r="1770" spans="20:30" hidden="1" x14ac:dyDescent="0.25">
      <c r="T1770" s="3"/>
      <c r="U1770" s="8"/>
      <c r="V1770" s="3"/>
      <c r="W1770" s="3"/>
      <c r="X1770" s="3"/>
      <c r="Y1770" s="3"/>
      <c r="Z1770" s="3"/>
      <c r="AA1770" s="3"/>
      <c r="AB1770" s="3"/>
      <c r="AC1770" s="3"/>
      <c r="AD1770" s="3"/>
    </row>
    <row r="1771" spans="20:30" hidden="1" x14ac:dyDescent="0.25">
      <c r="T1771" s="3"/>
      <c r="U1771" s="8"/>
      <c r="V1771" s="3"/>
      <c r="W1771" s="3"/>
      <c r="X1771" s="3"/>
      <c r="Y1771" s="3"/>
      <c r="Z1771" s="3"/>
      <c r="AA1771" s="3"/>
      <c r="AB1771" s="3"/>
      <c r="AC1771" s="3"/>
      <c r="AD1771" s="3"/>
    </row>
    <row r="1772" spans="20:30" hidden="1" x14ac:dyDescent="0.25">
      <c r="T1772" s="3"/>
      <c r="U1772" s="8"/>
      <c r="V1772" s="3"/>
      <c r="W1772" s="3"/>
      <c r="X1772" s="3"/>
      <c r="Y1772" s="3"/>
      <c r="Z1772" s="3"/>
      <c r="AA1772" s="3"/>
      <c r="AB1772" s="3"/>
      <c r="AC1772" s="3"/>
      <c r="AD1772" s="3"/>
    </row>
    <row r="1773" spans="20:30" hidden="1" x14ac:dyDescent="0.25">
      <c r="T1773" s="3"/>
      <c r="U1773" s="8"/>
      <c r="V1773" s="3"/>
      <c r="W1773" s="3"/>
      <c r="X1773" s="3"/>
      <c r="Y1773" s="3"/>
      <c r="Z1773" s="3"/>
      <c r="AA1773" s="3"/>
      <c r="AB1773" s="3"/>
      <c r="AC1773" s="3"/>
      <c r="AD1773" s="3"/>
    </row>
    <row r="1774" spans="20:30" hidden="1" x14ac:dyDescent="0.25">
      <c r="T1774" s="3"/>
      <c r="U1774" s="8"/>
      <c r="V1774" s="3"/>
      <c r="W1774" s="3"/>
      <c r="X1774" s="3"/>
      <c r="Y1774" s="3"/>
      <c r="Z1774" s="3"/>
      <c r="AA1774" s="3"/>
      <c r="AB1774" s="3"/>
      <c r="AC1774" s="3"/>
      <c r="AD1774" s="3"/>
    </row>
    <row r="1775" spans="20:30" hidden="1" x14ac:dyDescent="0.25">
      <c r="T1775" s="3"/>
      <c r="U1775" s="8"/>
      <c r="V1775" s="3"/>
      <c r="W1775" s="3"/>
      <c r="X1775" s="3"/>
      <c r="Y1775" s="3"/>
      <c r="Z1775" s="3"/>
      <c r="AA1775" s="3"/>
      <c r="AB1775" s="3"/>
      <c r="AC1775" s="3"/>
      <c r="AD1775" s="3"/>
    </row>
    <row r="1776" spans="20:30" hidden="1" x14ac:dyDescent="0.25">
      <c r="T1776" s="3"/>
      <c r="U1776" s="8"/>
      <c r="V1776" s="3"/>
      <c r="W1776" s="3"/>
      <c r="X1776" s="3"/>
      <c r="Y1776" s="3"/>
      <c r="Z1776" s="3"/>
      <c r="AA1776" s="3"/>
      <c r="AB1776" s="3"/>
      <c r="AC1776" s="3"/>
      <c r="AD1776" s="3"/>
    </row>
    <row r="1777" spans="20:30" hidden="1" x14ac:dyDescent="0.25">
      <c r="T1777" s="3"/>
      <c r="U1777" s="8"/>
      <c r="V1777" s="3"/>
      <c r="W1777" s="3"/>
      <c r="X1777" s="3"/>
      <c r="Y1777" s="3"/>
      <c r="Z1777" s="3"/>
      <c r="AA1777" s="3"/>
      <c r="AB1777" s="3"/>
      <c r="AC1777" s="3"/>
      <c r="AD1777" s="3"/>
    </row>
    <row r="1778" spans="20:30" hidden="1" x14ac:dyDescent="0.25">
      <c r="T1778" s="3"/>
      <c r="U1778" s="8"/>
      <c r="V1778" s="3"/>
      <c r="W1778" s="3"/>
      <c r="X1778" s="3"/>
      <c r="Y1778" s="3"/>
      <c r="Z1778" s="3"/>
      <c r="AA1778" s="3"/>
      <c r="AB1778" s="3"/>
      <c r="AC1778" s="3"/>
      <c r="AD1778" s="3"/>
    </row>
    <row r="1779" spans="20:30" hidden="1" x14ac:dyDescent="0.25">
      <c r="T1779" s="3"/>
      <c r="U1779" s="8"/>
      <c r="V1779" s="3"/>
      <c r="W1779" s="3"/>
      <c r="X1779" s="3"/>
      <c r="Y1779" s="3"/>
      <c r="Z1779" s="3"/>
      <c r="AA1779" s="3"/>
      <c r="AB1779" s="3"/>
      <c r="AC1779" s="3"/>
      <c r="AD1779" s="3"/>
    </row>
    <row r="1780" spans="20:30" hidden="1" x14ac:dyDescent="0.25">
      <c r="T1780" s="3"/>
      <c r="U1780" s="8"/>
      <c r="V1780" s="3"/>
      <c r="W1780" s="3"/>
      <c r="X1780" s="3"/>
      <c r="Y1780" s="3"/>
      <c r="Z1780" s="3"/>
      <c r="AA1780" s="3"/>
      <c r="AB1780" s="3"/>
      <c r="AC1780" s="3"/>
      <c r="AD1780" s="3"/>
    </row>
    <row r="1781" spans="20:30" hidden="1" x14ac:dyDescent="0.25">
      <c r="T1781" s="3"/>
      <c r="U1781" s="8"/>
      <c r="V1781" s="3"/>
      <c r="W1781" s="3"/>
      <c r="X1781" s="3"/>
      <c r="Y1781" s="3"/>
      <c r="Z1781" s="3"/>
      <c r="AA1781" s="3"/>
      <c r="AB1781" s="3"/>
      <c r="AC1781" s="3"/>
      <c r="AD1781" s="3"/>
    </row>
    <row r="1782" spans="20:30" hidden="1" x14ac:dyDescent="0.25">
      <c r="T1782" s="3"/>
      <c r="U1782" s="8"/>
      <c r="V1782" s="3"/>
      <c r="W1782" s="3"/>
      <c r="X1782" s="3"/>
      <c r="Y1782" s="3"/>
      <c r="Z1782" s="3"/>
      <c r="AA1782" s="3"/>
      <c r="AB1782" s="3"/>
      <c r="AC1782" s="3"/>
      <c r="AD1782" s="3"/>
    </row>
    <row r="1783" spans="20:30" hidden="1" x14ac:dyDescent="0.25">
      <c r="T1783" s="3"/>
      <c r="U1783" s="8"/>
      <c r="V1783" s="3"/>
      <c r="W1783" s="3"/>
      <c r="X1783" s="3"/>
      <c r="Y1783" s="3"/>
      <c r="Z1783" s="3"/>
      <c r="AA1783" s="3"/>
      <c r="AB1783" s="3"/>
      <c r="AC1783" s="3"/>
      <c r="AD1783" s="3"/>
    </row>
    <row r="1784" spans="20:30" hidden="1" x14ac:dyDescent="0.25">
      <c r="T1784" s="3"/>
      <c r="U1784" s="8"/>
      <c r="V1784" s="3"/>
      <c r="W1784" s="3"/>
      <c r="X1784" s="3"/>
      <c r="Y1784" s="3"/>
      <c r="Z1784" s="3"/>
      <c r="AA1784" s="3"/>
      <c r="AB1784" s="3"/>
      <c r="AC1784" s="3"/>
      <c r="AD1784" s="3"/>
    </row>
    <row r="1785" spans="20:30" hidden="1" x14ac:dyDescent="0.25">
      <c r="T1785" s="3"/>
      <c r="U1785" s="8"/>
      <c r="V1785" s="3"/>
      <c r="W1785" s="3"/>
      <c r="X1785" s="3"/>
      <c r="Y1785" s="3"/>
      <c r="Z1785" s="3"/>
      <c r="AA1785" s="3"/>
      <c r="AB1785" s="3"/>
      <c r="AC1785" s="3"/>
      <c r="AD1785" s="3"/>
    </row>
    <row r="1786" spans="20:30" hidden="1" x14ac:dyDescent="0.25">
      <c r="T1786" s="3"/>
      <c r="U1786" s="8"/>
      <c r="V1786" s="3"/>
      <c r="W1786" s="3"/>
      <c r="X1786" s="3"/>
      <c r="Y1786" s="3"/>
      <c r="Z1786" s="3"/>
      <c r="AA1786" s="3"/>
      <c r="AB1786" s="3"/>
      <c r="AC1786" s="3"/>
      <c r="AD1786" s="3"/>
    </row>
    <row r="1787" spans="20:30" hidden="1" x14ac:dyDescent="0.25">
      <c r="T1787" s="3"/>
      <c r="U1787" s="8"/>
      <c r="V1787" s="3"/>
      <c r="W1787" s="3"/>
      <c r="X1787" s="3"/>
      <c r="Y1787" s="3"/>
      <c r="Z1787" s="3"/>
      <c r="AA1787" s="3"/>
      <c r="AB1787" s="3"/>
      <c r="AC1787" s="3"/>
      <c r="AD1787" s="3"/>
    </row>
    <row r="1788" spans="20:30" hidden="1" x14ac:dyDescent="0.25">
      <c r="T1788" s="3"/>
      <c r="U1788" s="8"/>
      <c r="V1788" s="3"/>
      <c r="W1788" s="3"/>
      <c r="X1788" s="3"/>
      <c r="Y1788" s="3"/>
      <c r="Z1788" s="3"/>
      <c r="AA1788" s="3"/>
      <c r="AB1788" s="3"/>
      <c r="AC1788" s="3"/>
      <c r="AD1788" s="3"/>
    </row>
    <row r="1789" spans="20:30" hidden="1" x14ac:dyDescent="0.25">
      <c r="T1789" s="3"/>
      <c r="U1789" s="8"/>
      <c r="V1789" s="3"/>
      <c r="W1789" s="3"/>
      <c r="X1789" s="3"/>
      <c r="Y1789" s="3"/>
      <c r="Z1789" s="3"/>
      <c r="AA1789" s="3"/>
      <c r="AB1789" s="3"/>
      <c r="AC1789" s="3"/>
      <c r="AD1789" s="3"/>
    </row>
    <row r="1790" spans="20:30" hidden="1" x14ac:dyDescent="0.25">
      <c r="T1790" s="3"/>
      <c r="U1790" s="8"/>
      <c r="V1790" s="3"/>
      <c r="W1790" s="3"/>
      <c r="X1790" s="3"/>
      <c r="Y1790" s="3"/>
      <c r="Z1790" s="3"/>
      <c r="AA1790" s="3"/>
      <c r="AB1790" s="3"/>
      <c r="AC1790" s="3"/>
      <c r="AD1790" s="3"/>
    </row>
    <row r="1791" spans="20:30" hidden="1" x14ac:dyDescent="0.25">
      <c r="T1791" s="3"/>
      <c r="U1791" s="8"/>
      <c r="V1791" s="3"/>
      <c r="W1791" s="3"/>
      <c r="X1791" s="3"/>
      <c r="Y1791" s="3"/>
      <c r="Z1791" s="3"/>
      <c r="AA1791" s="3"/>
      <c r="AB1791" s="3"/>
      <c r="AC1791" s="3"/>
      <c r="AD1791" s="3"/>
    </row>
    <row r="1792" spans="20:30" hidden="1" x14ac:dyDescent="0.25">
      <c r="T1792" s="3"/>
      <c r="U1792" s="8"/>
      <c r="V1792" s="3"/>
      <c r="W1792" s="3"/>
      <c r="X1792" s="3"/>
      <c r="Y1792" s="3"/>
      <c r="Z1792" s="3"/>
      <c r="AA1792" s="3"/>
      <c r="AB1792" s="3"/>
      <c r="AC1792" s="3"/>
      <c r="AD1792" s="3"/>
    </row>
    <row r="1793" spans="20:30" hidden="1" x14ac:dyDescent="0.25">
      <c r="T1793" s="3"/>
      <c r="U1793" s="8"/>
      <c r="V1793" s="3"/>
      <c r="W1793" s="3"/>
      <c r="X1793" s="3"/>
      <c r="Y1793" s="3"/>
      <c r="Z1793" s="3"/>
      <c r="AA1793" s="3"/>
      <c r="AB1793" s="3"/>
      <c r="AC1793" s="3"/>
      <c r="AD1793" s="3"/>
    </row>
    <row r="1794" spans="20:30" hidden="1" x14ac:dyDescent="0.25">
      <c r="T1794" s="3"/>
      <c r="U1794" s="8"/>
      <c r="V1794" s="3"/>
      <c r="W1794" s="3"/>
      <c r="X1794" s="3"/>
      <c r="Y1794" s="3"/>
      <c r="Z1794" s="3"/>
      <c r="AA1794" s="3"/>
      <c r="AB1794" s="3"/>
      <c r="AC1794" s="3"/>
      <c r="AD1794" s="3"/>
    </row>
    <row r="1795" spans="20:30" hidden="1" x14ac:dyDescent="0.25">
      <c r="T1795" s="3"/>
      <c r="U1795" s="8"/>
      <c r="V1795" s="3"/>
      <c r="W1795" s="3"/>
      <c r="X1795" s="3"/>
      <c r="Y1795" s="3"/>
      <c r="Z1795" s="3"/>
      <c r="AA1795" s="3"/>
      <c r="AB1795" s="3"/>
      <c r="AC1795" s="3"/>
      <c r="AD1795" s="3"/>
    </row>
    <row r="1796" spans="20:30" hidden="1" x14ac:dyDescent="0.25">
      <c r="T1796" s="3"/>
      <c r="U1796" s="8"/>
      <c r="V1796" s="3"/>
      <c r="W1796" s="3"/>
      <c r="X1796" s="3"/>
      <c r="Y1796" s="3"/>
      <c r="Z1796" s="3"/>
      <c r="AA1796" s="3"/>
      <c r="AB1796" s="3"/>
      <c r="AC1796" s="3"/>
      <c r="AD1796" s="3"/>
    </row>
    <row r="1797" spans="20:30" hidden="1" x14ac:dyDescent="0.25">
      <c r="T1797" s="3"/>
      <c r="U1797" s="8"/>
      <c r="V1797" s="3"/>
      <c r="W1797" s="3"/>
      <c r="X1797" s="3"/>
      <c r="Y1797" s="3"/>
      <c r="Z1797" s="3"/>
      <c r="AA1797" s="3"/>
      <c r="AB1797" s="3"/>
      <c r="AC1797" s="3"/>
      <c r="AD1797" s="3"/>
    </row>
    <row r="1798" spans="20:30" hidden="1" x14ac:dyDescent="0.25">
      <c r="T1798" s="3"/>
      <c r="U1798" s="8"/>
      <c r="V1798" s="3"/>
      <c r="W1798" s="3"/>
      <c r="X1798" s="3"/>
      <c r="Y1798" s="3"/>
      <c r="Z1798" s="3"/>
      <c r="AA1798" s="3"/>
      <c r="AB1798" s="3"/>
      <c r="AC1798" s="3"/>
      <c r="AD1798" s="3"/>
    </row>
    <row r="1799" spans="20:30" hidden="1" x14ac:dyDescent="0.25">
      <c r="T1799" s="3"/>
      <c r="U1799" s="8"/>
      <c r="V1799" s="3"/>
      <c r="W1799" s="3"/>
      <c r="X1799" s="3"/>
      <c r="Y1799" s="3"/>
      <c r="Z1799" s="3"/>
      <c r="AA1799" s="3"/>
      <c r="AB1799" s="3"/>
      <c r="AC1799" s="3"/>
      <c r="AD1799" s="3"/>
    </row>
    <row r="1800" spans="20:30" hidden="1" x14ac:dyDescent="0.25">
      <c r="T1800" s="3"/>
      <c r="U1800" s="8"/>
      <c r="V1800" s="3"/>
      <c r="W1800" s="3"/>
      <c r="X1800" s="3"/>
      <c r="Y1800" s="3"/>
      <c r="Z1800" s="3"/>
      <c r="AA1800" s="3"/>
      <c r="AB1800" s="3"/>
      <c r="AC1800" s="3"/>
      <c r="AD1800" s="3"/>
    </row>
    <row r="1801" spans="20:30" hidden="1" x14ac:dyDescent="0.25">
      <c r="T1801" s="3"/>
      <c r="U1801" s="8"/>
      <c r="V1801" s="3"/>
      <c r="W1801" s="3"/>
      <c r="X1801" s="3"/>
      <c r="Y1801" s="3"/>
      <c r="Z1801" s="3"/>
      <c r="AA1801" s="3"/>
      <c r="AB1801" s="3"/>
      <c r="AC1801" s="3"/>
      <c r="AD1801" s="3"/>
    </row>
    <row r="1802" spans="20:30" hidden="1" x14ac:dyDescent="0.25">
      <c r="T1802" s="3"/>
      <c r="U1802" s="8"/>
      <c r="V1802" s="3"/>
      <c r="W1802" s="3"/>
      <c r="X1802" s="3"/>
      <c r="Y1802" s="3"/>
      <c r="Z1802" s="3"/>
      <c r="AA1802" s="3"/>
      <c r="AB1802" s="3"/>
      <c r="AC1802" s="3"/>
      <c r="AD1802" s="3"/>
    </row>
    <row r="1803" spans="20:30" hidden="1" x14ac:dyDescent="0.25">
      <c r="T1803" s="3"/>
      <c r="U1803" s="8"/>
      <c r="V1803" s="3"/>
      <c r="W1803" s="3"/>
      <c r="X1803" s="3"/>
      <c r="Y1803" s="3"/>
      <c r="Z1803" s="3"/>
      <c r="AA1803" s="3"/>
      <c r="AB1803" s="3"/>
      <c r="AC1803" s="3"/>
      <c r="AD1803" s="3"/>
    </row>
    <row r="1804" spans="20:30" hidden="1" x14ac:dyDescent="0.25">
      <c r="T1804" s="3"/>
      <c r="U1804" s="8"/>
      <c r="V1804" s="3"/>
      <c r="W1804" s="3"/>
      <c r="X1804" s="3"/>
      <c r="Y1804" s="3"/>
      <c r="Z1804" s="3"/>
      <c r="AA1804" s="3"/>
      <c r="AB1804" s="3"/>
      <c r="AC1804" s="3"/>
      <c r="AD1804" s="3"/>
    </row>
    <row r="1805" spans="20:30" hidden="1" x14ac:dyDescent="0.25">
      <c r="T1805" s="3"/>
      <c r="U1805" s="8"/>
      <c r="V1805" s="3"/>
      <c r="W1805" s="3"/>
      <c r="X1805" s="3"/>
      <c r="Y1805" s="3"/>
      <c r="Z1805" s="3"/>
      <c r="AA1805" s="3"/>
      <c r="AB1805" s="3"/>
      <c r="AC1805" s="3"/>
      <c r="AD1805" s="3"/>
    </row>
    <row r="1806" spans="20:30" hidden="1" x14ac:dyDescent="0.25">
      <c r="T1806" s="3"/>
      <c r="U1806" s="8"/>
      <c r="V1806" s="3"/>
      <c r="W1806" s="3"/>
      <c r="X1806" s="3"/>
      <c r="Y1806" s="3"/>
      <c r="Z1806" s="3"/>
      <c r="AA1806" s="3"/>
      <c r="AB1806" s="3"/>
      <c r="AC1806" s="3"/>
      <c r="AD1806" s="3"/>
    </row>
    <row r="1807" spans="20:30" hidden="1" x14ac:dyDescent="0.25">
      <c r="T1807" s="3"/>
      <c r="U1807" s="8"/>
      <c r="V1807" s="3"/>
      <c r="W1807" s="3"/>
      <c r="X1807" s="3"/>
      <c r="Y1807" s="3"/>
      <c r="Z1807" s="3"/>
      <c r="AA1807" s="3"/>
      <c r="AB1807" s="3"/>
      <c r="AC1807" s="3"/>
      <c r="AD1807" s="3"/>
    </row>
    <row r="1808" spans="20:30" hidden="1" x14ac:dyDescent="0.25">
      <c r="T1808" s="3"/>
      <c r="U1808" s="8"/>
      <c r="V1808" s="3"/>
      <c r="W1808" s="3"/>
      <c r="X1808" s="3"/>
      <c r="Y1808" s="3"/>
      <c r="Z1808" s="3"/>
      <c r="AA1808" s="3"/>
      <c r="AB1808" s="3"/>
      <c r="AC1808" s="3"/>
      <c r="AD1808" s="3"/>
    </row>
    <row r="1809" spans="20:30" hidden="1" x14ac:dyDescent="0.25">
      <c r="T1809" s="3"/>
      <c r="U1809" s="8"/>
      <c r="V1809" s="3"/>
      <c r="W1809" s="3"/>
      <c r="X1809" s="3"/>
      <c r="Y1809" s="3"/>
      <c r="Z1809" s="3"/>
      <c r="AA1809" s="3"/>
      <c r="AB1809" s="3"/>
      <c r="AC1809" s="3"/>
      <c r="AD1809" s="3"/>
    </row>
    <row r="1810" spans="20:30" hidden="1" x14ac:dyDescent="0.25">
      <c r="T1810" s="3"/>
      <c r="U1810" s="8"/>
      <c r="V1810" s="3"/>
      <c r="W1810" s="3"/>
      <c r="X1810" s="3"/>
      <c r="Y1810" s="3"/>
      <c r="Z1810" s="3"/>
      <c r="AA1810" s="3"/>
      <c r="AB1810" s="3"/>
      <c r="AC1810" s="3"/>
      <c r="AD1810" s="3"/>
    </row>
    <row r="1811" spans="20:30" hidden="1" x14ac:dyDescent="0.25">
      <c r="T1811" s="3"/>
      <c r="U1811" s="8"/>
      <c r="V1811" s="3"/>
      <c r="W1811" s="9"/>
      <c r="X1811" s="3"/>
      <c r="Y1811" s="3"/>
      <c r="Z1811" s="3"/>
      <c r="AA1811" s="3"/>
      <c r="AB1811" s="3"/>
      <c r="AC1811" s="3"/>
      <c r="AD1811" s="3"/>
    </row>
    <row r="1812" spans="20:30" hidden="1" x14ac:dyDescent="0.25">
      <c r="T1812" s="3"/>
      <c r="U1812" s="8"/>
      <c r="V1812" s="3"/>
      <c r="W1812" s="3"/>
      <c r="X1812" s="3"/>
      <c r="Y1812" s="3"/>
      <c r="Z1812" s="3"/>
      <c r="AA1812" s="3"/>
      <c r="AB1812" s="3"/>
      <c r="AC1812" s="3"/>
      <c r="AD1812" s="3"/>
    </row>
    <row r="1813" spans="20:30" hidden="1" x14ac:dyDescent="0.25">
      <c r="T1813" s="3"/>
      <c r="U1813" s="8"/>
      <c r="V1813" s="3"/>
      <c r="W1813" s="3"/>
      <c r="X1813" s="3"/>
      <c r="Y1813" s="3"/>
      <c r="Z1813" s="3"/>
      <c r="AA1813" s="3"/>
      <c r="AB1813" s="3"/>
      <c r="AC1813" s="3"/>
      <c r="AD1813" s="3"/>
    </row>
    <row r="1814" spans="20:30" hidden="1" x14ac:dyDescent="0.25">
      <c r="T1814" s="3"/>
      <c r="U1814" s="8"/>
      <c r="V1814" s="3"/>
      <c r="W1814" s="3"/>
      <c r="X1814" s="3"/>
      <c r="Y1814" s="3"/>
      <c r="Z1814" s="3"/>
      <c r="AA1814" s="3"/>
      <c r="AB1814" s="3"/>
      <c r="AC1814" s="3"/>
      <c r="AD1814" s="3"/>
    </row>
    <row r="1815" spans="20:30" hidden="1" x14ac:dyDescent="0.25">
      <c r="T1815" s="3"/>
      <c r="U1815" s="8"/>
      <c r="V1815" s="3"/>
      <c r="W1815" s="3"/>
      <c r="X1815" s="3"/>
      <c r="Y1815" s="3"/>
      <c r="Z1815" s="3"/>
      <c r="AA1815" s="3"/>
      <c r="AB1815" s="3"/>
      <c r="AC1815" s="3"/>
      <c r="AD1815" s="3"/>
    </row>
    <row r="1816" spans="20:30" hidden="1" x14ac:dyDescent="0.25">
      <c r="T1816" s="3"/>
      <c r="U1816" s="8"/>
      <c r="V1816" s="3"/>
      <c r="W1816" s="3"/>
      <c r="X1816" s="3"/>
      <c r="Y1816" s="3"/>
      <c r="Z1816" s="3"/>
      <c r="AA1816" s="3"/>
      <c r="AB1816" s="3"/>
      <c r="AC1816" s="3"/>
      <c r="AD1816" s="3"/>
    </row>
    <row r="1817" spans="20:30" hidden="1" x14ac:dyDescent="0.25">
      <c r="T1817" s="3"/>
      <c r="U1817" s="8"/>
      <c r="V1817" s="3"/>
      <c r="W1817" s="3"/>
      <c r="X1817" s="3"/>
      <c r="Y1817" s="3"/>
      <c r="Z1817" s="3"/>
      <c r="AA1817" s="3"/>
      <c r="AB1817" s="3"/>
      <c r="AC1817" s="3"/>
      <c r="AD1817" s="3"/>
    </row>
    <row r="1818" spans="20:30" hidden="1" x14ac:dyDescent="0.25">
      <c r="T1818" s="3"/>
      <c r="U1818" s="8"/>
      <c r="V1818" s="3"/>
      <c r="W1818" s="3"/>
      <c r="X1818" s="3"/>
      <c r="Y1818" s="3"/>
      <c r="Z1818" s="3"/>
      <c r="AA1818" s="3"/>
      <c r="AB1818" s="3"/>
      <c r="AC1818" s="3"/>
      <c r="AD1818" s="3"/>
    </row>
    <row r="1819" spans="20:30" hidden="1" x14ac:dyDescent="0.25">
      <c r="T1819" s="3"/>
      <c r="U1819" s="8"/>
      <c r="V1819" s="3"/>
      <c r="W1819" s="3"/>
      <c r="X1819" s="3"/>
      <c r="Y1819" s="3"/>
      <c r="Z1819" s="3"/>
      <c r="AA1819" s="3"/>
      <c r="AB1819" s="3"/>
      <c r="AC1819" s="3"/>
      <c r="AD1819" s="3"/>
    </row>
    <row r="1820" spans="20:30" hidden="1" x14ac:dyDescent="0.25">
      <c r="T1820" s="3"/>
      <c r="U1820" s="8"/>
      <c r="V1820" s="3"/>
      <c r="W1820" s="3"/>
      <c r="X1820" s="3"/>
      <c r="Y1820" s="3"/>
      <c r="Z1820" s="3"/>
      <c r="AA1820" s="3"/>
      <c r="AB1820" s="3"/>
      <c r="AC1820" s="3"/>
      <c r="AD1820" s="3"/>
    </row>
    <row r="1821" spans="20:30" hidden="1" x14ac:dyDescent="0.25">
      <c r="T1821" s="3"/>
      <c r="U1821" s="8"/>
      <c r="V1821" s="3"/>
      <c r="W1821" s="3"/>
      <c r="X1821" s="3"/>
      <c r="Y1821" s="3"/>
      <c r="Z1821" s="3"/>
      <c r="AA1821" s="3"/>
      <c r="AB1821" s="3"/>
      <c r="AC1821" s="3"/>
      <c r="AD1821" s="3"/>
    </row>
    <row r="1822" spans="20:30" hidden="1" x14ac:dyDescent="0.25">
      <c r="T1822" s="3"/>
      <c r="U1822" s="8"/>
      <c r="V1822" s="3"/>
      <c r="W1822" s="3"/>
      <c r="X1822" s="3"/>
      <c r="Y1822" s="3"/>
      <c r="Z1822" s="3"/>
      <c r="AA1822" s="3"/>
      <c r="AB1822" s="3"/>
      <c r="AC1822" s="3"/>
      <c r="AD1822" s="3"/>
    </row>
    <row r="1823" spans="20:30" hidden="1" x14ac:dyDescent="0.25">
      <c r="T1823" s="3"/>
      <c r="U1823" s="8"/>
      <c r="V1823" s="3"/>
      <c r="W1823" s="3"/>
      <c r="X1823" s="3"/>
      <c r="Y1823" s="3"/>
      <c r="Z1823" s="3"/>
      <c r="AA1823" s="3"/>
      <c r="AB1823" s="3"/>
      <c r="AC1823" s="3"/>
      <c r="AD1823" s="3"/>
    </row>
    <row r="1824" spans="20:30" hidden="1" x14ac:dyDescent="0.25">
      <c r="T1824" s="3"/>
      <c r="U1824" s="8"/>
      <c r="V1824" s="3"/>
      <c r="W1824" s="3"/>
      <c r="X1824" s="3"/>
      <c r="Y1824" s="3"/>
      <c r="Z1824" s="3"/>
      <c r="AA1824" s="3"/>
      <c r="AB1824" s="3"/>
      <c r="AC1824" s="3"/>
      <c r="AD1824" s="3"/>
    </row>
    <row r="1825" spans="20:30" hidden="1" x14ac:dyDescent="0.25">
      <c r="T1825" s="3"/>
      <c r="U1825" s="8"/>
      <c r="V1825" s="3"/>
      <c r="W1825" s="3"/>
      <c r="X1825" s="3"/>
      <c r="Y1825" s="3"/>
      <c r="Z1825" s="3"/>
      <c r="AA1825" s="3"/>
      <c r="AB1825" s="3"/>
      <c r="AC1825" s="3"/>
      <c r="AD1825" s="3"/>
    </row>
    <row r="1826" spans="20:30" hidden="1" x14ac:dyDescent="0.25">
      <c r="T1826" s="3"/>
      <c r="U1826" s="8"/>
      <c r="V1826" s="3"/>
      <c r="W1826" s="3"/>
      <c r="X1826" s="3"/>
      <c r="Y1826" s="3"/>
      <c r="Z1826" s="3"/>
      <c r="AA1826" s="3"/>
      <c r="AB1826" s="3"/>
      <c r="AC1826" s="3"/>
      <c r="AD1826" s="3"/>
    </row>
    <row r="1827" spans="20:30" hidden="1" x14ac:dyDescent="0.25">
      <c r="T1827" s="3"/>
      <c r="U1827" s="8"/>
      <c r="V1827" s="3"/>
      <c r="W1827" s="3"/>
      <c r="X1827" s="3"/>
      <c r="Y1827" s="3"/>
      <c r="Z1827" s="3"/>
      <c r="AA1827" s="3"/>
      <c r="AB1827" s="3"/>
      <c r="AC1827" s="3"/>
      <c r="AD1827" s="3"/>
    </row>
    <row r="1828" spans="20:30" hidden="1" x14ac:dyDescent="0.25">
      <c r="T1828" s="3"/>
      <c r="U1828" s="8"/>
      <c r="V1828" s="3"/>
      <c r="W1828" s="3"/>
      <c r="X1828" s="3"/>
      <c r="Y1828" s="3"/>
      <c r="Z1828" s="3"/>
      <c r="AA1828" s="3"/>
      <c r="AB1828" s="3"/>
      <c r="AC1828" s="3"/>
      <c r="AD1828" s="3"/>
    </row>
    <row r="1829" spans="20:30" hidden="1" x14ac:dyDescent="0.25">
      <c r="T1829" s="3"/>
      <c r="U1829" s="8"/>
      <c r="V1829" s="3"/>
      <c r="W1829" s="3"/>
      <c r="X1829" s="3"/>
      <c r="Y1829" s="3"/>
      <c r="Z1829" s="3"/>
      <c r="AA1829" s="3"/>
      <c r="AB1829" s="3"/>
      <c r="AC1829" s="3"/>
      <c r="AD1829" s="3"/>
    </row>
    <row r="1830" spans="20:30" hidden="1" x14ac:dyDescent="0.25">
      <c r="T1830" s="3"/>
      <c r="U1830" s="8"/>
      <c r="V1830" s="3"/>
      <c r="W1830" s="3"/>
      <c r="X1830" s="3"/>
      <c r="Y1830" s="3"/>
      <c r="Z1830" s="3"/>
      <c r="AA1830" s="3"/>
      <c r="AB1830" s="3"/>
      <c r="AC1830" s="3"/>
      <c r="AD1830" s="3"/>
    </row>
    <row r="1831" spans="20:30" hidden="1" x14ac:dyDescent="0.25">
      <c r="T1831" s="3"/>
      <c r="U1831" s="8"/>
      <c r="V1831" s="3"/>
      <c r="W1831" s="3"/>
      <c r="X1831" s="3"/>
      <c r="Y1831" s="3"/>
      <c r="Z1831" s="3"/>
      <c r="AA1831" s="3"/>
      <c r="AB1831" s="3"/>
      <c r="AC1831" s="3"/>
      <c r="AD1831" s="3"/>
    </row>
    <row r="1832" spans="20:30" hidden="1" x14ac:dyDescent="0.25">
      <c r="T1832" s="3"/>
      <c r="U1832" s="8"/>
      <c r="V1832" s="3"/>
      <c r="W1832" s="3"/>
      <c r="X1832" s="3"/>
      <c r="Y1832" s="3"/>
      <c r="Z1832" s="3"/>
      <c r="AA1832" s="3"/>
      <c r="AB1832" s="3"/>
      <c r="AC1832" s="3"/>
      <c r="AD1832" s="3"/>
    </row>
    <row r="1833" spans="20:30" hidden="1" x14ac:dyDescent="0.25">
      <c r="T1833" s="3"/>
      <c r="U1833" s="8"/>
      <c r="V1833" s="3"/>
      <c r="W1833" s="3"/>
      <c r="X1833" s="3"/>
      <c r="Y1833" s="3"/>
      <c r="Z1833" s="3"/>
      <c r="AA1833" s="3"/>
      <c r="AB1833" s="3"/>
      <c r="AC1833" s="3"/>
      <c r="AD1833" s="3"/>
    </row>
    <row r="1834" spans="20:30" hidden="1" x14ac:dyDescent="0.25">
      <c r="T1834" s="3"/>
      <c r="U1834" s="8"/>
      <c r="V1834" s="3"/>
      <c r="W1834" s="3"/>
      <c r="X1834" s="3"/>
      <c r="Y1834" s="3"/>
      <c r="Z1834" s="3"/>
      <c r="AA1834" s="3"/>
      <c r="AB1834" s="3"/>
      <c r="AC1834" s="3"/>
      <c r="AD1834" s="3"/>
    </row>
    <row r="1835" spans="20:30" hidden="1" x14ac:dyDescent="0.25">
      <c r="T1835" s="3"/>
      <c r="U1835" s="8"/>
      <c r="V1835" s="3"/>
      <c r="W1835" s="3"/>
      <c r="X1835" s="3"/>
      <c r="Y1835" s="3"/>
      <c r="Z1835" s="3"/>
      <c r="AA1835" s="3"/>
      <c r="AB1835" s="3"/>
      <c r="AC1835" s="3"/>
      <c r="AD1835" s="3"/>
    </row>
    <row r="1836" spans="20:30" hidden="1" x14ac:dyDescent="0.25">
      <c r="T1836" s="3"/>
      <c r="U1836" s="8"/>
      <c r="V1836" s="3"/>
      <c r="W1836" s="3"/>
      <c r="X1836" s="3"/>
      <c r="Y1836" s="3"/>
      <c r="Z1836" s="3"/>
      <c r="AA1836" s="3"/>
      <c r="AB1836" s="3"/>
      <c r="AC1836" s="3"/>
      <c r="AD1836" s="3"/>
    </row>
    <row r="1837" spans="20:30" hidden="1" x14ac:dyDescent="0.25">
      <c r="T1837" s="3"/>
      <c r="U1837" s="8"/>
      <c r="V1837" s="3"/>
      <c r="W1837" s="3"/>
      <c r="X1837" s="3"/>
      <c r="Y1837" s="3"/>
      <c r="Z1837" s="3"/>
      <c r="AA1837" s="3"/>
      <c r="AB1837" s="3"/>
      <c r="AC1837" s="3"/>
      <c r="AD1837" s="3"/>
    </row>
    <row r="1838" spans="20:30" hidden="1" x14ac:dyDescent="0.25">
      <c r="T1838" s="3"/>
      <c r="U1838" s="8"/>
      <c r="V1838" s="3"/>
      <c r="W1838" s="3"/>
      <c r="X1838" s="3"/>
      <c r="Y1838" s="3"/>
      <c r="Z1838" s="3"/>
      <c r="AA1838" s="3"/>
      <c r="AB1838" s="3"/>
      <c r="AC1838" s="3"/>
      <c r="AD1838" s="3"/>
    </row>
    <row r="1839" spans="20:30" hidden="1" x14ac:dyDescent="0.25">
      <c r="T1839" s="3"/>
      <c r="U1839" s="8"/>
      <c r="V1839" s="3"/>
      <c r="W1839" s="3"/>
      <c r="X1839" s="3"/>
      <c r="Y1839" s="3"/>
      <c r="Z1839" s="3"/>
      <c r="AA1839" s="3"/>
      <c r="AB1839" s="3"/>
      <c r="AC1839" s="3"/>
      <c r="AD1839" s="3"/>
    </row>
    <row r="1840" spans="20:30" hidden="1" x14ac:dyDescent="0.25">
      <c r="T1840" s="3"/>
      <c r="U1840" s="8"/>
      <c r="V1840" s="3"/>
      <c r="W1840" s="3"/>
      <c r="X1840" s="3"/>
      <c r="Y1840" s="3"/>
      <c r="Z1840" s="3"/>
      <c r="AA1840" s="3"/>
      <c r="AB1840" s="3"/>
      <c r="AC1840" s="3"/>
      <c r="AD1840" s="3"/>
    </row>
    <row r="1841" spans="20:30" hidden="1" x14ac:dyDescent="0.25">
      <c r="T1841" s="3"/>
      <c r="U1841" s="8"/>
      <c r="V1841" s="3"/>
      <c r="W1841" s="3"/>
      <c r="X1841" s="3"/>
      <c r="Y1841" s="3"/>
      <c r="Z1841" s="3"/>
      <c r="AA1841" s="3"/>
      <c r="AB1841" s="3"/>
      <c r="AC1841" s="3"/>
      <c r="AD1841" s="3"/>
    </row>
    <row r="1842" spans="20:30" hidden="1" x14ac:dyDescent="0.25">
      <c r="T1842" s="3"/>
      <c r="U1842" s="8"/>
      <c r="V1842" s="3"/>
      <c r="W1842" s="3"/>
      <c r="X1842" s="3"/>
      <c r="Y1842" s="3"/>
      <c r="Z1842" s="3"/>
      <c r="AA1842" s="3"/>
      <c r="AB1842" s="3"/>
      <c r="AC1842" s="3"/>
      <c r="AD1842" s="3"/>
    </row>
    <row r="1843" spans="20:30" hidden="1" x14ac:dyDescent="0.25">
      <c r="T1843" s="3"/>
      <c r="U1843" s="8"/>
      <c r="V1843" s="3"/>
      <c r="W1843" s="3"/>
      <c r="X1843" s="3"/>
      <c r="Y1843" s="3"/>
      <c r="Z1843" s="3"/>
      <c r="AA1843" s="3"/>
      <c r="AB1843" s="3"/>
      <c r="AC1843" s="3"/>
      <c r="AD1843" s="3"/>
    </row>
    <row r="1844" spans="20:30" hidden="1" x14ac:dyDescent="0.25">
      <c r="T1844" s="3"/>
      <c r="U1844" s="8"/>
      <c r="V1844" s="3"/>
      <c r="W1844" s="3"/>
      <c r="X1844" s="3"/>
      <c r="Y1844" s="3"/>
      <c r="Z1844" s="3"/>
      <c r="AA1844" s="3"/>
      <c r="AB1844" s="3"/>
      <c r="AC1844" s="3"/>
      <c r="AD1844" s="3"/>
    </row>
    <row r="1845" spans="20:30" hidden="1" x14ac:dyDescent="0.25">
      <c r="T1845" s="3"/>
      <c r="U1845" s="8"/>
      <c r="V1845" s="3"/>
      <c r="W1845" s="3"/>
      <c r="X1845" s="3"/>
      <c r="Y1845" s="3"/>
      <c r="Z1845" s="3"/>
      <c r="AA1845" s="3"/>
      <c r="AB1845" s="3"/>
      <c r="AC1845" s="3"/>
      <c r="AD1845" s="3"/>
    </row>
    <row r="1846" spans="20:30" hidden="1" x14ac:dyDescent="0.25">
      <c r="T1846" s="3"/>
      <c r="U1846" s="8"/>
      <c r="V1846" s="3"/>
      <c r="W1846" s="3"/>
      <c r="X1846" s="3"/>
      <c r="Y1846" s="3"/>
      <c r="Z1846" s="3"/>
      <c r="AA1846" s="3"/>
      <c r="AB1846" s="3"/>
      <c r="AC1846" s="3"/>
      <c r="AD1846" s="3"/>
    </row>
    <row r="1847" spans="20:30" hidden="1" x14ac:dyDescent="0.25">
      <c r="T1847" s="3"/>
      <c r="U1847" s="8"/>
      <c r="V1847" s="3"/>
      <c r="W1847" s="3"/>
      <c r="X1847" s="3"/>
      <c r="Y1847" s="3"/>
      <c r="Z1847" s="3"/>
      <c r="AA1847" s="3"/>
      <c r="AB1847" s="3"/>
      <c r="AC1847" s="3"/>
      <c r="AD1847" s="3"/>
    </row>
    <row r="1848" spans="20:30" hidden="1" x14ac:dyDescent="0.25">
      <c r="T1848" s="3"/>
      <c r="U1848" s="8"/>
      <c r="V1848" s="3"/>
      <c r="W1848" s="3"/>
      <c r="X1848" s="3"/>
      <c r="Y1848" s="3"/>
      <c r="Z1848" s="3"/>
      <c r="AA1848" s="3"/>
      <c r="AB1848" s="3"/>
      <c r="AC1848" s="3"/>
      <c r="AD1848" s="3"/>
    </row>
    <row r="1849" spans="20:30" hidden="1" x14ac:dyDescent="0.25">
      <c r="T1849" s="3"/>
      <c r="U1849" s="8"/>
      <c r="V1849" s="3"/>
      <c r="W1849" s="3"/>
      <c r="X1849" s="3"/>
      <c r="Y1849" s="3"/>
      <c r="Z1849" s="3"/>
      <c r="AA1849" s="3"/>
      <c r="AB1849" s="3"/>
      <c r="AC1849" s="3"/>
      <c r="AD1849" s="3"/>
    </row>
    <row r="1850" spans="20:30" hidden="1" x14ac:dyDescent="0.25">
      <c r="T1850" s="3"/>
      <c r="U1850" s="8"/>
      <c r="V1850" s="3"/>
      <c r="W1850" s="3"/>
      <c r="X1850" s="3"/>
      <c r="Y1850" s="3"/>
      <c r="Z1850" s="3"/>
      <c r="AA1850" s="3"/>
      <c r="AB1850" s="3"/>
      <c r="AC1850" s="3"/>
      <c r="AD1850" s="3"/>
    </row>
    <row r="1851" spans="20:30" hidden="1" x14ac:dyDescent="0.25">
      <c r="T1851" s="3"/>
      <c r="U1851" s="8"/>
      <c r="V1851" s="3"/>
      <c r="W1851" s="3"/>
      <c r="X1851" s="3"/>
      <c r="Y1851" s="3"/>
      <c r="Z1851" s="3"/>
      <c r="AA1851" s="3"/>
      <c r="AB1851" s="3"/>
      <c r="AC1851" s="3"/>
      <c r="AD1851" s="3"/>
    </row>
    <row r="1852" spans="20:30" hidden="1" x14ac:dyDescent="0.25">
      <c r="T1852" s="3"/>
      <c r="U1852" s="8"/>
      <c r="V1852" s="3"/>
      <c r="W1852" s="3"/>
      <c r="X1852" s="3"/>
      <c r="Y1852" s="3"/>
      <c r="Z1852" s="3"/>
      <c r="AA1852" s="3"/>
      <c r="AB1852" s="3"/>
      <c r="AC1852" s="3"/>
      <c r="AD1852" s="3"/>
    </row>
    <row r="1853" spans="20:30" hidden="1" x14ac:dyDescent="0.25">
      <c r="T1853" s="3"/>
      <c r="U1853" s="8"/>
      <c r="V1853" s="3"/>
      <c r="W1853" s="3"/>
      <c r="X1853" s="3"/>
      <c r="Y1853" s="3"/>
      <c r="Z1853" s="3"/>
      <c r="AA1853" s="3"/>
      <c r="AB1853" s="3"/>
      <c r="AC1853" s="3"/>
      <c r="AD1853" s="3"/>
    </row>
    <row r="1854" spans="20:30" hidden="1" x14ac:dyDescent="0.25">
      <c r="T1854" s="3"/>
      <c r="U1854" s="8"/>
      <c r="V1854" s="3"/>
      <c r="W1854" s="3"/>
      <c r="X1854" s="3"/>
      <c r="Y1854" s="3"/>
      <c r="Z1854" s="3"/>
      <c r="AA1854" s="3"/>
      <c r="AB1854" s="3"/>
      <c r="AC1854" s="3"/>
      <c r="AD1854" s="3"/>
    </row>
    <row r="1855" spans="20:30" hidden="1" x14ac:dyDescent="0.25">
      <c r="T1855" s="3"/>
      <c r="U1855" s="8"/>
      <c r="V1855" s="3"/>
      <c r="W1855" s="3"/>
      <c r="X1855" s="3"/>
      <c r="Y1855" s="3"/>
      <c r="Z1855" s="3"/>
      <c r="AA1855" s="3"/>
      <c r="AB1855" s="3"/>
      <c r="AC1855" s="3"/>
      <c r="AD1855" s="3"/>
    </row>
    <row r="1856" spans="20:30" hidden="1" x14ac:dyDescent="0.25">
      <c r="T1856" s="3"/>
      <c r="U1856" s="8"/>
      <c r="V1856" s="3"/>
      <c r="W1856" s="3"/>
      <c r="X1856" s="3"/>
      <c r="Y1856" s="3"/>
      <c r="Z1856" s="3"/>
      <c r="AA1856" s="3"/>
      <c r="AB1856" s="3"/>
      <c r="AC1856" s="3"/>
      <c r="AD1856" s="3"/>
    </row>
    <row r="1857" spans="20:30" hidden="1" x14ac:dyDescent="0.25">
      <c r="T1857" s="3"/>
      <c r="U1857" s="8"/>
      <c r="V1857" s="3"/>
      <c r="W1857" s="3"/>
      <c r="X1857" s="3"/>
      <c r="Y1857" s="3"/>
      <c r="Z1857" s="3"/>
      <c r="AA1857" s="3"/>
      <c r="AB1857" s="3"/>
      <c r="AC1857" s="3"/>
      <c r="AD1857" s="3"/>
    </row>
    <row r="1858" spans="20:30" hidden="1" x14ac:dyDescent="0.25">
      <c r="T1858" s="3"/>
      <c r="U1858" s="8"/>
      <c r="V1858" s="3"/>
      <c r="W1858" s="3"/>
      <c r="X1858" s="3"/>
      <c r="Y1858" s="3"/>
      <c r="Z1858" s="3"/>
      <c r="AA1858" s="3"/>
      <c r="AB1858" s="3"/>
      <c r="AC1858" s="3"/>
      <c r="AD1858" s="3"/>
    </row>
    <row r="1859" spans="20:30" hidden="1" x14ac:dyDescent="0.25">
      <c r="T1859" s="3"/>
      <c r="U1859" s="8"/>
      <c r="V1859" s="3"/>
      <c r="W1859" s="3"/>
      <c r="X1859" s="3"/>
      <c r="Y1859" s="3"/>
      <c r="Z1859" s="3"/>
      <c r="AA1859" s="3"/>
      <c r="AB1859" s="3"/>
      <c r="AC1859" s="3"/>
      <c r="AD1859" s="3"/>
    </row>
    <row r="1860" spans="20:30" hidden="1" x14ac:dyDescent="0.25">
      <c r="T1860" s="3"/>
      <c r="U1860" s="8"/>
      <c r="V1860" s="3"/>
      <c r="W1860" s="3"/>
      <c r="X1860" s="3"/>
      <c r="Y1860" s="3"/>
      <c r="Z1860" s="3"/>
      <c r="AA1860" s="3"/>
      <c r="AB1860" s="3"/>
      <c r="AC1860" s="3"/>
      <c r="AD1860" s="3"/>
    </row>
    <row r="1861" spans="20:30" hidden="1" x14ac:dyDescent="0.25">
      <c r="T1861" s="3"/>
      <c r="U1861" s="8"/>
      <c r="V1861" s="3"/>
      <c r="W1861" s="3"/>
      <c r="X1861" s="3"/>
      <c r="Y1861" s="3"/>
      <c r="Z1861" s="3"/>
      <c r="AA1861" s="3"/>
      <c r="AB1861" s="3"/>
      <c r="AC1861" s="3"/>
      <c r="AD1861" s="3"/>
    </row>
    <row r="1862" spans="20:30" hidden="1" x14ac:dyDescent="0.25">
      <c r="T1862" s="3"/>
      <c r="U1862" s="8"/>
      <c r="V1862" s="3"/>
      <c r="W1862" s="3"/>
      <c r="X1862" s="3"/>
      <c r="Y1862" s="3"/>
      <c r="Z1862" s="3"/>
      <c r="AA1862" s="3"/>
      <c r="AB1862" s="3"/>
      <c r="AC1862" s="3"/>
      <c r="AD1862" s="3"/>
    </row>
    <row r="1863" spans="20:30" hidden="1" x14ac:dyDescent="0.25">
      <c r="T1863" s="3"/>
      <c r="U1863" s="8"/>
      <c r="V1863" s="3"/>
      <c r="W1863" s="3"/>
      <c r="X1863" s="3"/>
      <c r="Y1863" s="3"/>
      <c r="Z1863" s="3"/>
      <c r="AA1863" s="3"/>
      <c r="AB1863" s="3"/>
      <c r="AC1863" s="3"/>
      <c r="AD1863" s="3"/>
    </row>
    <row r="1864" spans="20:30" hidden="1" x14ac:dyDescent="0.25">
      <c r="T1864" s="3"/>
      <c r="U1864" s="8"/>
      <c r="V1864" s="3"/>
      <c r="W1864" s="3"/>
      <c r="X1864" s="3"/>
      <c r="Y1864" s="3"/>
      <c r="Z1864" s="3"/>
      <c r="AA1864" s="3"/>
      <c r="AB1864" s="3"/>
      <c r="AC1864" s="3"/>
      <c r="AD1864" s="3"/>
    </row>
    <row r="1865" spans="20:30" hidden="1" x14ac:dyDescent="0.25">
      <c r="T1865" s="3"/>
      <c r="U1865" s="8"/>
      <c r="V1865" s="3"/>
      <c r="W1865" s="3"/>
      <c r="X1865" s="3"/>
      <c r="Y1865" s="3"/>
      <c r="Z1865" s="3"/>
      <c r="AA1865" s="3"/>
      <c r="AB1865" s="3"/>
      <c r="AC1865" s="3"/>
      <c r="AD1865" s="3"/>
    </row>
    <row r="1866" spans="20:30" hidden="1" x14ac:dyDescent="0.25">
      <c r="T1866" s="3"/>
      <c r="U1866" s="8"/>
      <c r="V1866" s="3"/>
      <c r="W1866" s="3"/>
      <c r="X1866" s="3"/>
      <c r="Y1866" s="3"/>
      <c r="Z1866" s="3"/>
      <c r="AA1866" s="3"/>
      <c r="AB1866" s="3"/>
      <c r="AC1866" s="3"/>
      <c r="AD1866" s="3"/>
    </row>
    <row r="1867" spans="20:30" hidden="1" x14ac:dyDescent="0.25">
      <c r="T1867" s="3"/>
      <c r="U1867" s="8"/>
      <c r="V1867" s="3"/>
      <c r="W1867" s="3"/>
      <c r="X1867" s="3"/>
      <c r="Y1867" s="3"/>
      <c r="Z1867" s="3"/>
      <c r="AA1867" s="3"/>
      <c r="AB1867" s="3"/>
      <c r="AC1867" s="3"/>
      <c r="AD1867" s="3"/>
    </row>
    <row r="1868" spans="20:30" hidden="1" x14ac:dyDescent="0.25">
      <c r="T1868" s="3"/>
      <c r="U1868" s="8"/>
      <c r="V1868" s="3"/>
      <c r="W1868" s="3"/>
      <c r="X1868" s="3"/>
      <c r="Y1868" s="3"/>
      <c r="Z1868" s="3"/>
      <c r="AA1868" s="3"/>
      <c r="AB1868" s="3"/>
      <c r="AC1868" s="3"/>
      <c r="AD1868" s="3"/>
    </row>
    <row r="1869" spans="20:30" hidden="1" x14ac:dyDescent="0.25">
      <c r="T1869" s="3"/>
      <c r="U1869" s="8"/>
      <c r="V1869" s="3"/>
      <c r="W1869" s="3"/>
      <c r="X1869" s="3"/>
      <c r="Y1869" s="3"/>
      <c r="Z1869" s="3"/>
      <c r="AA1869" s="3"/>
      <c r="AB1869" s="3"/>
      <c r="AC1869" s="3"/>
      <c r="AD1869" s="3"/>
    </row>
    <row r="1870" spans="20:30" hidden="1" x14ac:dyDescent="0.25">
      <c r="T1870" s="3"/>
      <c r="U1870" s="8"/>
      <c r="V1870" s="3"/>
      <c r="W1870" s="3"/>
      <c r="X1870" s="3"/>
      <c r="Y1870" s="3"/>
      <c r="Z1870" s="3"/>
      <c r="AA1870" s="3"/>
      <c r="AB1870" s="3"/>
      <c r="AC1870" s="3"/>
      <c r="AD1870" s="3"/>
    </row>
    <row r="1871" spans="20:30" hidden="1" x14ac:dyDescent="0.25">
      <c r="T1871" s="3"/>
      <c r="U1871" s="8"/>
      <c r="V1871" s="3"/>
      <c r="W1871" s="3"/>
      <c r="X1871" s="3"/>
      <c r="Y1871" s="3"/>
      <c r="Z1871" s="3"/>
      <c r="AA1871" s="3"/>
      <c r="AB1871" s="3"/>
      <c r="AC1871" s="3"/>
      <c r="AD1871" s="3"/>
    </row>
    <row r="1872" spans="20:30" hidden="1" x14ac:dyDescent="0.25">
      <c r="T1872" s="3"/>
      <c r="U1872" s="8"/>
      <c r="V1872" s="3"/>
      <c r="W1872" s="3"/>
      <c r="X1872" s="3"/>
      <c r="Y1872" s="3"/>
      <c r="Z1872" s="3"/>
      <c r="AA1872" s="3"/>
      <c r="AB1872" s="3"/>
      <c r="AC1872" s="3"/>
      <c r="AD1872" s="3"/>
    </row>
    <row r="1873" spans="20:30" hidden="1" x14ac:dyDescent="0.25">
      <c r="T1873" s="3"/>
      <c r="U1873" s="8"/>
      <c r="V1873" s="3"/>
      <c r="W1873" s="3"/>
      <c r="X1873" s="3"/>
      <c r="Y1873" s="3"/>
      <c r="Z1873" s="3"/>
      <c r="AA1873" s="3"/>
      <c r="AB1873" s="3"/>
      <c r="AC1873" s="3"/>
      <c r="AD1873" s="3"/>
    </row>
    <row r="1874" spans="20:30" hidden="1" x14ac:dyDescent="0.25">
      <c r="T1874" s="3"/>
      <c r="U1874" s="8"/>
      <c r="V1874" s="3"/>
      <c r="W1874" s="3"/>
      <c r="X1874" s="3"/>
      <c r="Y1874" s="3"/>
      <c r="Z1874" s="3"/>
      <c r="AA1874" s="3"/>
      <c r="AB1874" s="3"/>
      <c r="AC1874" s="3"/>
      <c r="AD1874" s="3"/>
    </row>
    <row r="1875" spans="20:30" hidden="1" x14ac:dyDescent="0.25">
      <c r="T1875" s="3"/>
      <c r="U1875" s="8"/>
      <c r="V1875" s="3"/>
      <c r="W1875" s="3"/>
      <c r="X1875" s="3"/>
      <c r="Y1875" s="3"/>
      <c r="Z1875" s="3"/>
      <c r="AA1875" s="3"/>
      <c r="AB1875" s="3"/>
      <c r="AC1875" s="3"/>
      <c r="AD1875" s="3"/>
    </row>
    <row r="1876" spans="20:30" hidden="1" x14ac:dyDescent="0.25">
      <c r="T1876" s="3"/>
      <c r="U1876" s="8"/>
      <c r="V1876" s="3"/>
      <c r="W1876" s="3"/>
      <c r="X1876" s="3"/>
      <c r="Y1876" s="3"/>
      <c r="Z1876" s="3"/>
      <c r="AA1876" s="3"/>
      <c r="AB1876" s="3"/>
      <c r="AC1876" s="3"/>
      <c r="AD1876" s="3"/>
    </row>
    <row r="1877" spans="20:30" hidden="1" x14ac:dyDescent="0.25">
      <c r="T1877" s="3"/>
      <c r="U1877" s="8"/>
      <c r="V1877" s="3"/>
      <c r="W1877" s="3"/>
      <c r="X1877" s="3"/>
      <c r="Y1877" s="3"/>
      <c r="Z1877" s="3"/>
      <c r="AA1877" s="3"/>
      <c r="AB1877" s="3"/>
      <c r="AC1877" s="3"/>
      <c r="AD1877" s="3"/>
    </row>
    <row r="1878" spans="20:30" hidden="1" x14ac:dyDescent="0.25">
      <c r="T1878" s="3"/>
      <c r="U1878" s="8"/>
      <c r="V1878" s="3"/>
      <c r="W1878" s="3"/>
      <c r="X1878" s="3"/>
      <c r="Y1878" s="3"/>
      <c r="Z1878" s="3"/>
      <c r="AA1878" s="3"/>
      <c r="AB1878" s="3"/>
      <c r="AC1878" s="3"/>
      <c r="AD1878" s="3"/>
    </row>
    <row r="1879" spans="20:30" hidden="1" x14ac:dyDescent="0.25">
      <c r="T1879" s="3"/>
      <c r="U1879" s="8"/>
      <c r="V1879" s="3"/>
      <c r="W1879" s="3"/>
      <c r="X1879" s="3"/>
      <c r="Y1879" s="3"/>
      <c r="Z1879" s="3"/>
      <c r="AA1879" s="3"/>
      <c r="AB1879" s="3"/>
      <c r="AC1879" s="3"/>
      <c r="AD1879" s="3"/>
    </row>
    <row r="1880" spans="20:30" hidden="1" x14ac:dyDescent="0.25">
      <c r="T1880" s="3"/>
      <c r="U1880" s="8"/>
      <c r="V1880" s="3"/>
      <c r="W1880" s="3"/>
      <c r="X1880" s="3"/>
      <c r="Y1880" s="3"/>
      <c r="Z1880" s="3"/>
      <c r="AA1880" s="3"/>
      <c r="AB1880" s="3"/>
      <c r="AC1880" s="3"/>
      <c r="AD1880" s="3"/>
    </row>
    <row r="1881" spans="20:30" hidden="1" x14ac:dyDescent="0.25">
      <c r="T1881" s="3"/>
      <c r="U1881" s="8"/>
      <c r="V1881" s="3"/>
      <c r="W1881" s="3"/>
      <c r="X1881" s="3"/>
      <c r="Y1881" s="3"/>
      <c r="Z1881" s="3"/>
      <c r="AA1881" s="3"/>
      <c r="AB1881" s="3"/>
      <c r="AC1881" s="3"/>
      <c r="AD1881" s="3"/>
    </row>
    <row r="1882" spans="20:30" hidden="1" x14ac:dyDescent="0.25">
      <c r="T1882" s="3"/>
      <c r="U1882" s="8"/>
      <c r="V1882" s="3"/>
      <c r="W1882" s="3"/>
      <c r="X1882" s="3"/>
      <c r="Y1882" s="3"/>
      <c r="Z1882" s="3"/>
      <c r="AA1882" s="3"/>
      <c r="AB1882" s="3"/>
      <c r="AC1882" s="3"/>
      <c r="AD1882" s="3"/>
    </row>
    <row r="1883" spans="20:30" hidden="1" x14ac:dyDescent="0.25">
      <c r="T1883" s="3"/>
      <c r="U1883" s="8"/>
      <c r="V1883" s="3"/>
      <c r="W1883" s="3"/>
      <c r="X1883" s="3"/>
      <c r="Y1883" s="3"/>
      <c r="Z1883" s="3"/>
      <c r="AA1883" s="3"/>
      <c r="AB1883" s="3"/>
      <c r="AC1883" s="3"/>
      <c r="AD1883" s="3"/>
    </row>
    <row r="1884" spans="20:30" hidden="1" x14ac:dyDescent="0.25">
      <c r="T1884" s="3"/>
      <c r="U1884" s="8"/>
      <c r="V1884" s="3"/>
      <c r="W1884" s="3"/>
      <c r="X1884" s="3"/>
      <c r="Y1884" s="3"/>
      <c r="Z1884" s="3"/>
      <c r="AA1884" s="3"/>
      <c r="AB1884" s="3"/>
      <c r="AC1884" s="3"/>
      <c r="AD1884" s="3"/>
    </row>
    <row r="1885" spans="20:30" hidden="1" x14ac:dyDescent="0.25">
      <c r="T1885" s="3"/>
      <c r="U1885" s="8"/>
      <c r="V1885" s="3"/>
      <c r="W1885" s="3"/>
      <c r="X1885" s="3"/>
      <c r="Y1885" s="3"/>
      <c r="Z1885" s="3"/>
      <c r="AA1885" s="3"/>
      <c r="AB1885" s="3"/>
      <c r="AC1885" s="3"/>
      <c r="AD1885" s="3"/>
    </row>
    <row r="1886" spans="20:30" hidden="1" x14ac:dyDescent="0.25">
      <c r="T1886" s="3"/>
      <c r="U1886" s="8"/>
      <c r="V1886" s="3"/>
      <c r="W1886" s="3"/>
      <c r="X1886" s="3"/>
      <c r="Y1886" s="3"/>
      <c r="Z1886" s="3"/>
      <c r="AA1886" s="3"/>
      <c r="AB1886" s="3"/>
      <c r="AC1886" s="3"/>
      <c r="AD1886" s="3"/>
    </row>
    <row r="1887" spans="20:30" hidden="1" x14ac:dyDescent="0.25">
      <c r="T1887" s="3"/>
      <c r="U1887" s="8"/>
      <c r="V1887" s="3"/>
      <c r="W1887" s="3"/>
      <c r="X1887" s="3"/>
      <c r="Y1887" s="3"/>
      <c r="Z1887" s="3"/>
      <c r="AA1887" s="3"/>
      <c r="AB1887" s="3"/>
      <c r="AC1887" s="3"/>
      <c r="AD1887" s="3"/>
    </row>
    <row r="1888" spans="20:30" hidden="1" x14ac:dyDescent="0.25">
      <c r="T1888" s="3"/>
      <c r="U1888" s="8"/>
      <c r="V1888" s="3"/>
      <c r="W1888" s="3"/>
      <c r="X1888" s="3"/>
      <c r="Y1888" s="3"/>
      <c r="Z1888" s="3"/>
      <c r="AA1888" s="3"/>
      <c r="AB1888" s="3"/>
      <c r="AC1888" s="3"/>
      <c r="AD1888" s="3"/>
    </row>
    <row r="1889" spans="20:30" hidden="1" x14ac:dyDescent="0.25">
      <c r="T1889" s="3"/>
      <c r="U1889" s="8"/>
      <c r="V1889" s="3"/>
      <c r="W1889" s="3"/>
      <c r="X1889" s="3"/>
      <c r="Y1889" s="3"/>
      <c r="Z1889" s="3"/>
      <c r="AA1889" s="3"/>
      <c r="AB1889" s="3"/>
      <c r="AC1889" s="3"/>
      <c r="AD1889" s="3"/>
    </row>
    <row r="1890" spans="20:30" hidden="1" x14ac:dyDescent="0.25">
      <c r="T1890" s="3"/>
      <c r="U1890" s="8"/>
      <c r="V1890" s="3"/>
      <c r="W1890" s="3"/>
      <c r="X1890" s="3"/>
      <c r="Y1890" s="3"/>
      <c r="Z1890" s="3"/>
      <c r="AA1890" s="3"/>
      <c r="AB1890" s="3"/>
      <c r="AC1890" s="3"/>
      <c r="AD1890" s="3"/>
    </row>
    <row r="1891" spans="20:30" hidden="1" x14ac:dyDescent="0.25">
      <c r="T1891" s="3"/>
      <c r="U1891" s="8"/>
      <c r="V1891" s="3"/>
      <c r="W1891" s="3"/>
      <c r="X1891" s="3"/>
      <c r="Y1891" s="3"/>
      <c r="Z1891" s="3"/>
      <c r="AA1891" s="3"/>
      <c r="AB1891" s="3"/>
      <c r="AC1891" s="3"/>
      <c r="AD1891" s="3"/>
    </row>
    <row r="1892" spans="20:30" hidden="1" x14ac:dyDescent="0.25">
      <c r="T1892" s="3"/>
      <c r="U1892" s="8"/>
      <c r="V1892" s="3"/>
      <c r="W1892" s="3"/>
      <c r="X1892" s="3"/>
      <c r="Y1892" s="3"/>
      <c r="Z1892" s="3"/>
      <c r="AA1892" s="3"/>
      <c r="AB1892" s="3"/>
      <c r="AC1892" s="3"/>
      <c r="AD1892" s="3"/>
    </row>
    <row r="1893" spans="20:30" hidden="1" x14ac:dyDescent="0.25">
      <c r="T1893" s="3"/>
      <c r="U1893" s="8"/>
      <c r="V1893" s="3"/>
      <c r="W1893" s="3"/>
      <c r="X1893" s="3"/>
      <c r="Y1893" s="3"/>
      <c r="Z1893" s="3"/>
      <c r="AA1893" s="3"/>
      <c r="AB1893" s="3"/>
      <c r="AC1893" s="3"/>
      <c r="AD1893" s="3"/>
    </row>
    <row r="1894" spans="20:30" hidden="1" x14ac:dyDescent="0.25">
      <c r="T1894" s="3"/>
      <c r="U1894" s="8"/>
      <c r="V1894" s="3"/>
      <c r="W1894" s="3"/>
      <c r="X1894" s="3"/>
      <c r="Y1894" s="3"/>
      <c r="Z1894" s="3"/>
      <c r="AA1894" s="3"/>
      <c r="AB1894" s="3"/>
      <c r="AC1894" s="3"/>
      <c r="AD1894" s="3"/>
    </row>
    <row r="1895" spans="20:30" hidden="1" x14ac:dyDescent="0.25">
      <c r="T1895" s="3"/>
      <c r="U1895" s="8"/>
      <c r="V1895" s="3"/>
      <c r="W1895" s="3"/>
      <c r="X1895" s="3"/>
      <c r="Y1895" s="3"/>
      <c r="Z1895" s="3"/>
      <c r="AA1895" s="3"/>
      <c r="AB1895" s="3"/>
      <c r="AC1895" s="3"/>
      <c r="AD1895" s="3"/>
    </row>
    <row r="1896" spans="20:30" hidden="1" x14ac:dyDescent="0.25">
      <c r="T1896" s="3"/>
      <c r="U1896" s="8"/>
      <c r="V1896" s="3"/>
      <c r="W1896" s="3"/>
      <c r="X1896" s="3"/>
      <c r="Y1896" s="3"/>
      <c r="Z1896" s="3"/>
      <c r="AA1896" s="3"/>
      <c r="AB1896" s="3"/>
      <c r="AC1896" s="3"/>
      <c r="AD1896" s="3"/>
    </row>
    <row r="1897" spans="20:30" hidden="1" x14ac:dyDescent="0.25">
      <c r="T1897" s="3"/>
      <c r="U1897" s="8"/>
      <c r="V1897" s="3"/>
      <c r="W1897" s="3"/>
      <c r="X1897" s="3"/>
      <c r="Y1897" s="3"/>
      <c r="Z1897" s="3"/>
      <c r="AA1897" s="3"/>
      <c r="AB1897" s="3"/>
      <c r="AC1897" s="3"/>
      <c r="AD1897" s="3"/>
    </row>
    <row r="1898" spans="20:30" hidden="1" x14ac:dyDescent="0.25">
      <c r="T1898" s="3"/>
      <c r="U1898" s="8"/>
      <c r="V1898" s="3"/>
      <c r="W1898" s="3"/>
      <c r="X1898" s="3"/>
      <c r="Y1898" s="3"/>
      <c r="Z1898" s="3"/>
      <c r="AA1898" s="3"/>
      <c r="AB1898" s="3"/>
      <c r="AC1898" s="3"/>
      <c r="AD1898" s="3"/>
    </row>
    <row r="1899" spans="20:30" hidden="1" x14ac:dyDescent="0.25">
      <c r="T1899" s="3"/>
      <c r="U1899" s="8"/>
      <c r="V1899" s="3"/>
      <c r="W1899" s="3"/>
      <c r="X1899" s="3"/>
      <c r="Y1899" s="3"/>
      <c r="Z1899" s="3"/>
      <c r="AA1899" s="3"/>
      <c r="AB1899" s="3"/>
      <c r="AC1899" s="3"/>
      <c r="AD1899" s="3"/>
    </row>
    <row r="1900" spans="20:30" hidden="1" x14ac:dyDescent="0.25">
      <c r="T1900" s="3"/>
      <c r="U1900" s="8"/>
      <c r="V1900" s="3"/>
      <c r="W1900" s="3"/>
      <c r="X1900" s="3"/>
      <c r="Y1900" s="3"/>
      <c r="Z1900" s="3"/>
      <c r="AA1900" s="3"/>
      <c r="AB1900" s="3"/>
      <c r="AC1900" s="3"/>
      <c r="AD1900" s="3"/>
    </row>
    <row r="1901" spans="20:30" hidden="1" x14ac:dyDescent="0.25">
      <c r="T1901" s="3"/>
      <c r="U1901" s="8"/>
      <c r="V1901" s="3"/>
      <c r="W1901" s="3"/>
      <c r="X1901" s="3"/>
      <c r="Y1901" s="3"/>
      <c r="Z1901" s="3"/>
      <c r="AA1901" s="3"/>
      <c r="AB1901" s="3"/>
      <c r="AC1901" s="3"/>
      <c r="AD1901" s="3"/>
    </row>
    <row r="1902" spans="20:30" hidden="1" x14ac:dyDescent="0.25">
      <c r="T1902" s="3"/>
      <c r="U1902" s="8"/>
      <c r="V1902" s="3"/>
      <c r="W1902" s="3"/>
      <c r="X1902" s="3"/>
      <c r="Y1902" s="3"/>
      <c r="Z1902" s="3"/>
      <c r="AA1902" s="3"/>
      <c r="AB1902" s="3"/>
      <c r="AC1902" s="3"/>
      <c r="AD1902" s="3"/>
    </row>
    <row r="1903" spans="20:30" hidden="1" x14ac:dyDescent="0.25">
      <c r="T1903" s="3"/>
      <c r="U1903" s="8"/>
      <c r="V1903" s="3"/>
      <c r="W1903" s="3"/>
      <c r="X1903" s="3"/>
      <c r="Y1903" s="3"/>
      <c r="Z1903" s="3"/>
      <c r="AA1903" s="3"/>
      <c r="AB1903" s="3"/>
      <c r="AC1903" s="3"/>
      <c r="AD1903" s="3"/>
    </row>
    <row r="1904" spans="20:30" hidden="1" x14ac:dyDescent="0.25">
      <c r="T1904" s="3"/>
      <c r="U1904" s="8"/>
      <c r="V1904" s="3"/>
      <c r="W1904" s="3"/>
      <c r="X1904" s="3"/>
      <c r="Y1904" s="3"/>
      <c r="Z1904" s="3"/>
      <c r="AA1904" s="3"/>
      <c r="AB1904" s="3"/>
      <c r="AC1904" s="3"/>
      <c r="AD1904" s="3"/>
    </row>
    <row r="1905" spans="20:30" hidden="1" x14ac:dyDescent="0.25">
      <c r="T1905" s="3"/>
      <c r="U1905" s="8"/>
      <c r="V1905" s="3"/>
      <c r="W1905" s="3"/>
      <c r="X1905" s="3"/>
      <c r="Y1905" s="3"/>
      <c r="Z1905" s="3"/>
      <c r="AA1905" s="3"/>
      <c r="AB1905" s="3"/>
      <c r="AC1905" s="3"/>
      <c r="AD1905" s="3"/>
    </row>
    <row r="1906" spans="20:30" hidden="1" x14ac:dyDescent="0.25">
      <c r="T1906" s="3"/>
      <c r="U1906" s="8"/>
      <c r="V1906" s="3"/>
      <c r="W1906" s="3"/>
      <c r="X1906" s="3"/>
      <c r="Y1906" s="3"/>
      <c r="Z1906" s="3"/>
      <c r="AA1906" s="3"/>
      <c r="AB1906" s="3"/>
      <c r="AC1906" s="3"/>
      <c r="AD1906" s="3"/>
    </row>
    <row r="1907" spans="20:30" hidden="1" x14ac:dyDescent="0.25">
      <c r="T1907" s="3"/>
      <c r="U1907" s="8"/>
      <c r="V1907" s="3"/>
      <c r="W1907" s="3"/>
      <c r="X1907" s="3"/>
      <c r="Y1907" s="3"/>
      <c r="Z1907" s="3"/>
      <c r="AA1907" s="3"/>
      <c r="AB1907" s="3"/>
      <c r="AC1907" s="3"/>
      <c r="AD1907" s="3"/>
    </row>
    <row r="1908" spans="20:30" hidden="1" x14ac:dyDescent="0.25">
      <c r="T1908" s="3"/>
      <c r="U1908" s="8"/>
      <c r="V1908" s="3"/>
      <c r="W1908" s="3"/>
      <c r="X1908" s="3"/>
      <c r="Y1908" s="3"/>
      <c r="Z1908" s="3"/>
      <c r="AA1908" s="3"/>
      <c r="AB1908" s="3"/>
      <c r="AC1908" s="3"/>
      <c r="AD1908" s="3"/>
    </row>
    <row r="1909" spans="20:30" hidden="1" x14ac:dyDescent="0.25">
      <c r="T1909" s="3"/>
      <c r="U1909" s="8"/>
      <c r="V1909" s="3"/>
      <c r="W1909" s="3"/>
      <c r="X1909" s="3"/>
      <c r="Y1909" s="3"/>
      <c r="Z1909" s="3"/>
      <c r="AA1909" s="3"/>
      <c r="AB1909" s="3"/>
      <c r="AC1909" s="3"/>
      <c r="AD1909" s="3"/>
    </row>
    <row r="1910" spans="20:30" hidden="1" x14ac:dyDescent="0.25">
      <c r="T1910" s="3"/>
      <c r="U1910" s="8"/>
      <c r="V1910" s="3"/>
      <c r="W1910" s="3"/>
      <c r="X1910" s="3"/>
      <c r="Y1910" s="3"/>
      <c r="Z1910" s="3"/>
      <c r="AA1910" s="3"/>
      <c r="AB1910" s="3"/>
      <c r="AC1910" s="3"/>
      <c r="AD1910" s="3"/>
    </row>
    <row r="1911" spans="20:30" hidden="1" x14ac:dyDescent="0.25">
      <c r="T1911" s="3"/>
      <c r="U1911" s="8"/>
      <c r="V1911" s="3"/>
      <c r="W1911" s="3"/>
      <c r="X1911" s="3"/>
      <c r="Y1911" s="3"/>
      <c r="Z1911" s="3"/>
      <c r="AA1911" s="3"/>
      <c r="AB1911" s="3"/>
      <c r="AC1911" s="3"/>
      <c r="AD1911" s="3"/>
    </row>
    <row r="1912" spans="20:30" hidden="1" x14ac:dyDescent="0.25">
      <c r="T1912" s="3"/>
      <c r="U1912" s="8"/>
      <c r="V1912" s="3"/>
      <c r="W1912" s="3"/>
      <c r="X1912" s="3"/>
      <c r="Y1912" s="3"/>
      <c r="Z1912" s="3"/>
      <c r="AA1912" s="3"/>
      <c r="AB1912" s="3"/>
      <c r="AC1912" s="3"/>
      <c r="AD1912" s="3"/>
    </row>
    <row r="1913" spans="20:30" hidden="1" x14ac:dyDescent="0.25">
      <c r="T1913" s="3"/>
      <c r="U1913" s="8"/>
      <c r="V1913" s="3"/>
      <c r="W1913" s="3"/>
      <c r="X1913" s="3"/>
      <c r="Y1913" s="3"/>
      <c r="Z1913" s="3"/>
      <c r="AA1913" s="3"/>
      <c r="AB1913" s="3"/>
      <c r="AC1913" s="3"/>
      <c r="AD1913" s="3"/>
    </row>
    <row r="1914" spans="20:30" hidden="1" x14ac:dyDescent="0.25">
      <c r="T1914" s="3"/>
      <c r="U1914" s="8"/>
      <c r="V1914" s="3"/>
      <c r="W1914" s="3"/>
      <c r="X1914" s="3"/>
      <c r="Y1914" s="3"/>
      <c r="Z1914" s="3"/>
      <c r="AA1914" s="3"/>
      <c r="AB1914" s="3"/>
      <c r="AC1914" s="3"/>
      <c r="AD1914" s="3"/>
    </row>
    <row r="1915" spans="20:30" hidden="1" x14ac:dyDescent="0.25">
      <c r="T1915" s="3"/>
      <c r="U1915" s="8"/>
      <c r="V1915" s="3"/>
      <c r="W1915" s="3"/>
      <c r="X1915" s="3"/>
      <c r="Y1915" s="3"/>
      <c r="Z1915" s="3"/>
      <c r="AA1915" s="3"/>
      <c r="AB1915" s="3"/>
      <c r="AC1915" s="3"/>
      <c r="AD1915" s="3"/>
    </row>
    <row r="1916" spans="20:30" hidden="1" x14ac:dyDescent="0.25">
      <c r="T1916" s="3"/>
      <c r="U1916" s="8"/>
      <c r="V1916" s="3"/>
      <c r="W1916" s="3"/>
      <c r="X1916" s="3"/>
      <c r="Y1916" s="3"/>
      <c r="Z1916" s="3"/>
      <c r="AA1916" s="3"/>
      <c r="AB1916" s="3"/>
      <c r="AC1916" s="3"/>
      <c r="AD1916" s="3"/>
    </row>
    <row r="1917" spans="20:30" hidden="1" x14ac:dyDescent="0.25">
      <c r="T1917" s="3"/>
      <c r="U1917" s="8"/>
      <c r="V1917" s="3"/>
      <c r="W1917" s="3"/>
      <c r="X1917" s="3"/>
      <c r="Y1917" s="3"/>
      <c r="Z1917" s="3"/>
      <c r="AA1917" s="3"/>
      <c r="AB1917" s="3"/>
      <c r="AC1917" s="3"/>
      <c r="AD1917" s="3"/>
    </row>
    <row r="1918" spans="20:30" hidden="1" x14ac:dyDescent="0.25">
      <c r="T1918" s="3"/>
      <c r="U1918" s="8"/>
      <c r="V1918" s="3"/>
      <c r="W1918" s="3"/>
      <c r="X1918" s="3"/>
      <c r="Y1918" s="3"/>
      <c r="Z1918" s="3"/>
      <c r="AA1918" s="3"/>
      <c r="AB1918" s="3"/>
      <c r="AC1918" s="3"/>
      <c r="AD1918" s="3"/>
    </row>
    <row r="1919" spans="20:30" hidden="1" x14ac:dyDescent="0.25">
      <c r="T1919" s="3"/>
      <c r="U1919" s="8"/>
      <c r="V1919" s="3"/>
      <c r="W1919" s="3"/>
      <c r="X1919" s="3"/>
      <c r="Y1919" s="3"/>
      <c r="Z1919" s="3"/>
      <c r="AA1919" s="3"/>
      <c r="AB1919" s="3"/>
      <c r="AC1919" s="3"/>
      <c r="AD1919" s="3"/>
    </row>
    <row r="1920" spans="20:30" hidden="1" x14ac:dyDescent="0.25">
      <c r="T1920" s="3"/>
      <c r="U1920" s="8"/>
      <c r="V1920" s="3"/>
      <c r="W1920" s="3"/>
      <c r="X1920" s="3"/>
      <c r="Y1920" s="3"/>
      <c r="Z1920" s="3"/>
      <c r="AA1920" s="3"/>
      <c r="AB1920" s="3"/>
      <c r="AC1920" s="3"/>
      <c r="AD1920" s="3"/>
    </row>
    <row r="1921" spans="20:30" hidden="1" x14ac:dyDescent="0.25">
      <c r="T1921" s="3"/>
      <c r="U1921" s="8"/>
      <c r="V1921" s="3"/>
      <c r="W1921" s="3"/>
      <c r="X1921" s="3"/>
      <c r="Y1921" s="3"/>
      <c r="Z1921" s="3"/>
      <c r="AA1921" s="3"/>
      <c r="AB1921" s="3"/>
      <c r="AC1921" s="3"/>
      <c r="AD1921" s="3"/>
    </row>
    <row r="1922" spans="20:30" hidden="1" x14ac:dyDescent="0.25">
      <c r="T1922" s="3"/>
      <c r="U1922" s="8"/>
      <c r="V1922" s="3"/>
      <c r="W1922" s="3"/>
      <c r="X1922" s="3"/>
      <c r="Y1922" s="3"/>
      <c r="Z1922" s="3"/>
      <c r="AA1922" s="3"/>
      <c r="AB1922" s="3"/>
      <c r="AC1922" s="3"/>
      <c r="AD1922" s="3"/>
    </row>
    <row r="1923" spans="20:30" hidden="1" x14ac:dyDescent="0.25">
      <c r="T1923" s="3"/>
      <c r="U1923" s="8"/>
      <c r="V1923" s="3"/>
      <c r="W1923" s="3"/>
      <c r="X1923" s="3"/>
      <c r="Y1923" s="3"/>
      <c r="Z1923" s="3"/>
      <c r="AA1923" s="3"/>
      <c r="AB1923" s="3"/>
      <c r="AC1923" s="3"/>
      <c r="AD1923" s="3"/>
    </row>
    <row r="1924" spans="20:30" hidden="1" x14ac:dyDescent="0.25">
      <c r="T1924" s="3"/>
      <c r="U1924" s="8"/>
      <c r="V1924" s="3"/>
      <c r="W1924" s="3"/>
      <c r="X1924" s="3"/>
      <c r="Y1924" s="3"/>
      <c r="Z1924" s="3"/>
      <c r="AA1924" s="3"/>
      <c r="AB1924" s="3"/>
      <c r="AC1924" s="3"/>
      <c r="AD1924" s="3"/>
    </row>
    <row r="1925" spans="20:30" hidden="1" x14ac:dyDescent="0.25">
      <c r="T1925" s="3"/>
      <c r="U1925" s="8"/>
      <c r="V1925" s="3"/>
      <c r="W1925" s="3"/>
      <c r="X1925" s="3"/>
      <c r="Y1925" s="3"/>
      <c r="Z1925" s="3"/>
      <c r="AA1925" s="3"/>
      <c r="AB1925" s="3"/>
      <c r="AC1925" s="3"/>
      <c r="AD1925" s="3"/>
    </row>
    <row r="1926" spans="20:30" hidden="1" x14ac:dyDescent="0.25">
      <c r="T1926" s="3"/>
      <c r="U1926" s="8"/>
      <c r="V1926" s="3"/>
      <c r="W1926" s="3"/>
      <c r="X1926" s="3"/>
      <c r="Y1926" s="3"/>
      <c r="Z1926" s="3"/>
      <c r="AA1926" s="3"/>
      <c r="AB1926" s="3"/>
      <c r="AC1926" s="3"/>
      <c r="AD1926" s="3"/>
    </row>
    <row r="1927" spans="20:30" hidden="1" x14ac:dyDescent="0.25">
      <c r="T1927" s="3"/>
      <c r="U1927" s="8"/>
      <c r="V1927" s="3"/>
      <c r="W1927" s="3"/>
      <c r="X1927" s="3"/>
      <c r="Y1927" s="3"/>
      <c r="Z1927" s="3"/>
      <c r="AA1927" s="3"/>
      <c r="AB1927" s="3"/>
      <c r="AC1927" s="3"/>
      <c r="AD1927" s="3"/>
    </row>
    <row r="1928" spans="20:30" hidden="1" x14ac:dyDescent="0.25">
      <c r="T1928" s="3"/>
      <c r="U1928" s="8"/>
      <c r="V1928" s="3"/>
      <c r="W1928" s="3"/>
      <c r="X1928" s="3"/>
      <c r="Y1928" s="3"/>
      <c r="Z1928" s="3"/>
      <c r="AA1928" s="3"/>
      <c r="AB1928" s="3"/>
      <c r="AC1928" s="3"/>
      <c r="AD1928" s="3"/>
    </row>
    <row r="1929" spans="20:30" hidden="1" x14ac:dyDescent="0.25">
      <c r="T1929" s="3"/>
      <c r="U1929" s="8"/>
      <c r="V1929" s="3"/>
      <c r="W1929" s="3"/>
      <c r="X1929" s="3"/>
      <c r="Y1929" s="3"/>
      <c r="Z1929" s="3"/>
      <c r="AA1929" s="3"/>
      <c r="AB1929" s="3"/>
      <c r="AC1929" s="3"/>
      <c r="AD1929" s="3"/>
    </row>
    <row r="1930" spans="20:30" hidden="1" x14ac:dyDescent="0.25">
      <c r="T1930" s="3"/>
      <c r="U1930" s="8"/>
      <c r="V1930" s="3"/>
      <c r="W1930" s="3"/>
      <c r="X1930" s="3"/>
      <c r="Y1930" s="3"/>
      <c r="Z1930" s="3"/>
      <c r="AA1930" s="3"/>
      <c r="AB1930" s="3"/>
      <c r="AC1930" s="3"/>
      <c r="AD1930" s="3"/>
    </row>
    <row r="1931" spans="20:30" hidden="1" x14ac:dyDescent="0.25">
      <c r="T1931" s="3"/>
      <c r="U1931" s="8"/>
      <c r="V1931" s="3"/>
      <c r="W1931" s="3"/>
      <c r="X1931" s="3"/>
      <c r="Y1931" s="3"/>
      <c r="Z1931" s="3"/>
      <c r="AA1931" s="3"/>
      <c r="AB1931" s="3"/>
      <c r="AC1931" s="3"/>
      <c r="AD1931" s="3"/>
    </row>
    <row r="1932" spans="20:30" hidden="1" x14ac:dyDescent="0.25">
      <c r="T1932" s="3"/>
      <c r="U1932" s="8"/>
      <c r="V1932" s="3"/>
      <c r="W1932" s="3"/>
      <c r="X1932" s="3"/>
      <c r="Y1932" s="3"/>
      <c r="Z1932" s="3"/>
      <c r="AA1932" s="3"/>
      <c r="AB1932" s="3"/>
      <c r="AC1932" s="3"/>
      <c r="AD1932" s="3"/>
    </row>
    <row r="1933" spans="20:30" hidden="1" x14ac:dyDescent="0.25">
      <c r="T1933" s="3"/>
      <c r="U1933" s="8"/>
      <c r="V1933" s="3"/>
      <c r="W1933" s="3"/>
      <c r="X1933" s="3"/>
      <c r="Y1933" s="3"/>
      <c r="Z1933" s="3"/>
      <c r="AA1933" s="3"/>
      <c r="AB1933" s="3"/>
      <c r="AC1933" s="3"/>
      <c r="AD1933" s="3"/>
    </row>
    <row r="1934" spans="20:30" hidden="1" x14ac:dyDescent="0.25">
      <c r="T1934" s="3"/>
      <c r="U1934" s="8"/>
      <c r="V1934" s="3"/>
      <c r="W1934" s="3"/>
      <c r="X1934" s="3"/>
      <c r="Y1934" s="3"/>
      <c r="Z1934" s="3"/>
      <c r="AA1934" s="3"/>
      <c r="AB1934" s="3"/>
      <c r="AC1934" s="3"/>
      <c r="AD1934" s="3"/>
    </row>
    <row r="1935" spans="20:30" hidden="1" x14ac:dyDescent="0.25">
      <c r="T1935" s="3"/>
      <c r="U1935" s="8"/>
      <c r="V1935" s="3"/>
      <c r="W1935" s="3"/>
      <c r="X1935" s="3"/>
      <c r="Y1935" s="3"/>
      <c r="Z1935" s="3"/>
      <c r="AA1935" s="3"/>
      <c r="AB1935" s="3"/>
      <c r="AC1935" s="3"/>
      <c r="AD1935" s="3"/>
    </row>
    <row r="1936" spans="20:30" hidden="1" x14ac:dyDescent="0.25">
      <c r="T1936" s="3"/>
      <c r="U1936" s="8"/>
      <c r="V1936" s="3"/>
      <c r="W1936" s="3"/>
      <c r="X1936" s="3"/>
      <c r="Y1936" s="3"/>
      <c r="Z1936" s="3"/>
      <c r="AA1936" s="3"/>
      <c r="AB1936" s="3"/>
      <c r="AC1936" s="3"/>
      <c r="AD1936" s="3"/>
    </row>
    <row r="1937" spans="20:30" hidden="1" x14ac:dyDescent="0.25">
      <c r="T1937" s="3"/>
      <c r="U1937" s="8"/>
      <c r="V1937" s="3"/>
      <c r="W1937" s="3"/>
      <c r="X1937" s="3"/>
      <c r="Y1937" s="3"/>
      <c r="Z1937" s="3"/>
      <c r="AA1937" s="3"/>
      <c r="AB1937" s="3"/>
      <c r="AC1937" s="3"/>
      <c r="AD1937" s="3"/>
    </row>
    <row r="1938" spans="20:30" hidden="1" x14ac:dyDescent="0.25">
      <c r="T1938" s="3"/>
      <c r="U1938" s="8"/>
      <c r="V1938" s="3"/>
      <c r="W1938" s="3"/>
      <c r="X1938" s="3"/>
      <c r="Y1938" s="3"/>
      <c r="Z1938" s="3"/>
      <c r="AA1938" s="3"/>
      <c r="AB1938" s="3"/>
      <c r="AC1938" s="3"/>
      <c r="AD1938" s="3"/>
    </row>
    <row r="1939" spans="20:30" hidden="1" x14ac:dyDescent="0.25">
      <c r="T1939" s="3"/>
      <c r="U1939" s="8"/>
      <c r="V1939" s="3"/>
      <c r="W1939" s="3"/>
      <c r="X1939" s="3"/>
      <c r="Y1939" s="3"/>
      <c r="Z1939" s="3"/>
      <c r="AA1939" s="3"/>
      <c r="AB1939" s="3"/>
      <c r="AC1939" s="3"/>
      <c r="AD1939" s="3"/>
    </row>
    <row r="1940" spans="20:30" hidden="1" x14ac:dyDescent="0.25">
      <c r="T1940" s="3"/>
      <c r="U1940" s="8"/>
      <c r="V1940" s="3"/>
      <c r="W1940" s="3"/>
      <c r="X1940" s="3"/>
      <c r="Y1940" s="3"/>
      <c r="Z1940" s="3"/>
      <c r="AA1940" s="3"/>
      <c r="AB1940" s="3"/>
      <c r="AC1940" s="3"/>
      <c r="AD1940" s="3"/>
    </row>
    <row r="1941" spans="20:30" hidden="1" x14ac:dyDescent="0.25">
      <c r="T1941" s="3"/>
      <c r="U1941" s="8"/>
      <c r="V1941" s="3"/>
      <c r="W1941" s="3"/>
      <c r="X1941" s="3"/>
      <c r="Y1941" s="3"/>
      <c r="Z1941" s="3"/>
      <c r="AA1941" s="3"/>
      <c r="AB1941" s="3"/>
      <c r="AC1941" s="3"/>
      <c r="AD1941" s="3"/>
    </row>
    <row r="1942" spans="20:30" hidden="1" x14ac:dyDescent="0.25">
      <c r="T1942" s="3"/>
      <c r="U1942" s="8"/>
      <c r="V1942" s="3"/>
      <c r="W1942" s="3"/>
      <c r="X1942" s="3"/>
      <c r="Y1942" s="3"/>
      <c r="Z1942" s="3"/>
      <c r="AA1942" s="3"/>
      <c r="AB1942" s="3"/>
      <c r="AC1942" s="3"/>
      <c r="AD1942" s="3"/>
    </row>
    <row r="1943" spans="20:30" hidden="1" x14ac:dyDescent="0.25">
      <c r="T1943" s="3"/>
      <c r="U1943" s="8"/>
      <c r="V1943" s="3"/>
      <c r="W1943" s="3"/>
      <c r="X1943" s="3"/>
      <c r="Y1943" s="3"/>
      <c r="Z1943" s="3"/>
      <c r="AA1943" s="3"/>
      <c r="AB1943" s="3"/>
      <c r="AC1943" s="3"/>
      <c r="AD1943" s="3"/>
    </row>
    <row r="1944" spans="20:30" hidden="1" x14ac:dyDescent="0.25">
      <c r="T1944" s="3"/>
      <c r="U1944" s="8"/>
      <c r="V1944" s="3"/>
      <c r="W1944" s="3"/>
      <c r="X1944" s="3"/>
      <c r="Y1944" s="3"/>
      <c r="Z1944" s="3"/>
      <c r="AA1944" s="3"/>
      <c r="AB1944" s="3"/>
      <c r="AC1944" s="3"/>
      <c r="AD1944" s="3"/>
    </row>
    <row r="1945" spans="20:30" hidden="1" x14ac:dyDescent="0.25">
      <c r="T1945" s="3"/>
      <c r="U1945" s="8"/>
      <c r="V1945" s="3"/>
      <c r="W1945" s="3"/>
      <c r="X1945" s="3"/>
      <c r="Y1945" s="3"/>
      <c r="Z1945" s="3"/>
      <c r="AA1945" s="3"/>
      <c r="AB1945" s="3"/>
      <c r="AC1945" s="3"/>
      <c r="AD1945" s="3"/>
    </row>
    <row r="1946" spans="20:30" hidden="1" x14ac:dyDescent="0.25">
      <c r="T1946" s="3"/>
      <c r="U1946" s="8"/>
      <c r="V1946" s="3"/>
      <c r="W1946" s="3"/>
      <c r="X1946" s="3"/>
      <c r="Y1946" s="3"/>
      <c r="Z1946" s="3"/>
      <c r="AA1946" s="3"/>
      <c r="AB1946" s="3"/>
      <c r="AC1946" s="3"/>
      <c r="AD1946" s="3"/>
    </row>
    <row r="1947" spans="20:30" hidden="1" x14ac:dyDescent="0.25">
      <c r="T1947" s="3"/>
      <c r="U1947" s="8"/>
      <c r="V1947" s="3"/>
      <c r="W1947" s="3"/>
      <c r="X1947" s="3"/>
      <c r="Y1947" s="3"/>
      <c r="Z1947" s="3"/>
      <c r="AA1947" s="3"/>
      <c r="AB1947" s="3"/>
      <c r="AC1947" s="3"/>
      <c r="AD1947" s="3"/>
    </row>
    <row r="1948" spans="20:30" hidden="1" x14ac:dyDescent="0.25">
      <c r="T1948" s="3"/>
      <c r="U1948" s="8"/>
      <c r="V1948" s="3"/>
      <c r="W1948" s="3"/>
      <c r="X1948" s="3"/>
      <c r="Y1948" s="3"/>
      <c r="Z1948" s="3"/>
      <c r="AA1948" s="3"/>
      <c r="AB1948" s="3"/>
      <c r="AC1948" s="3"/>
      <c r="AD1948" s="3"/>
    </row>
    <row r="1949" spans="20:30" hidden="1" x14ac:dyDescent="0.25">
      <c r="T1949" s="3"/>
      <c r="U1949" s="8"/>
      <c r="V1949" s="3"/>
      <c r="W1949" s="3"/>
      <c r="X1949" s="3"/>
      <c r="Y1949" s="3"/>
      <c r="Z1949" s="3"/>
      <c r="AA1949" s="3"/>
      <c r="AB1949" s="3"/>
      <c r="AC1949" s="3"/>
      <c r="AD1949" s="3"/>
    </row>
    <row r="1950" spans="20:30" hidden="1" x14ac:dyDescent="0.25">
      <c r="T1950" s="3"/>
      <c r="U1950" s="8"/>
      <c r="V1950" s="3"/>
      <c r="W1950" s="3"/>
      <c r="X1950" s="3"/>
      <c r="Y1950" s="3"/>
      <c r="Z1950" s="3"/>
      <c r="AA1950" s="3"/>
      <c r="AB1950" s="3"/>
      <c r="AC1950" s="3"/>
      <c r="AD1950" s="3"/>
    </row>
    <row r="1951" spans="20:30" hidden="1" x14ac:dyDescent="0.25">
      <c r="T1951" s="3"/>
      <c r="U1951" s="8"/>
      <c r="V1951" s="3"/>
      <c r="W1951" s="3"/>
      <c r="X1951" s="3"/>
      <c r="Y1951" s="3"/>
      <c r="Z1951" s="3"/>
      <c r="AA1951" s="3"/>
      <c r="AB1951" s="3"/>
      <c r="AC1951" s="3"/>
      <c r="AD1951" s="3"/>
    </row>
    <row r="1952" spans="20:30" hidden="1" x14ac:dyDescent="0.25">
      <c r="T1952" s="3"/>
      <c r="U1952" s="8"/>
      <c r="V1952" s="3"/>
      <c r="W1952" s="3"/>
      <c r="X1952" s="3"/>
      <c r="Y1952" s="3"/>
      <c r="Z1952" s="3"/>
      <c r="AA1952" s="3"/>
      <c r="AB1952" s="3"/>
      <c r="AC1952" s="3"/>
      <c r="AD1952" s="3"/>
    </row>
    <row r="1953" spans="20:30" hidden="1" x14ac:dyDescent="0.25">
      <c r="T1953" s="3"/>
      <c r="U1953" s="8"/>
      <c r="V1953" s="3"/>
      <c r="W1953" s="3"/>
      <c r="X1953" s="3"/>
      <c r="Y1953" s="3"/>
      <c r="Z1953" s="3"/>
      <c r="AA1953" s="3"/>
      <c r="AB1953" s="3"/>
      <c r="AC1953" s="3"/>
      <c r="AD1953" s="3"/>
    </row>
    <row r="1954" spans="20:30" hidden="1" x14ac:dyDescent="0.25">
      <c r="T1954" s="3"/>
      <c r="U1954" s="8"/>
      <c r="V1954" s="3"/>
      <c r="W1954" s="3"/>
      <c r="X1954" s="3"/>
      <c r="Y1954" s="3"/>
      <c r="Z1954" s="3"/>
      <c r="AA1954" s="3"/>
      <c r="AB1954" s="3"/>
      <c r="AC1954" s="3"/>
      <c r="AD1954" s="3"/>
    </row>
    <row r="1955" spans="20:30" hidden="1" x14ac:dyDescent="0.25">
      <c r="T1955" s="3"/>
      <c r="U1955" s="8"/>
      <c r="V1955" s="3"/>
      <c r="W1955" s="3"/>
      <c r="X1955" s="3"/>
      <c r="Y1955" s="3"/>
      <c r="Z1955" s="3"/>
      <c r="AA1955" s="3"/>
      <c r="AB1955" s="3"/>
      <c r="AC1955" s="3"/>
      <c r="AD1955" s="3"/>
    </row>
    <row r="1956" spans="20:30" hidden="1" x14ac:dyDescent="0.25">
      <c r="T1956" s="3"/>
      <c r="U1956" s="8"/>
      <c r="V1956" s="3"/>
      <c r="W1956" s="3"/>
      <c r="X1956" s="3"/>
      <c r="Y1956" s="3"/>
      <c r="Z1956" s="3"/>
      <c r="AA1956" s="3"/>
      <c r="AB1956" s="3"/>
      <c r="AC1956" s="3"/>
      <c r="AD1956" s="3"/>
    </row>
    <row r="1957" spans="20:30" hidden="1" x14ac:dyDescent="0.25">
      <c r="T1957" s="3"/>
      <c r="U1957" s="8"/>
      <c r="V1957" s="3"/>
      <c r="W1957" s="3"/>
      <c r="X1957" s="3"/>
      <c r="Y1957" s="3"/>
      <c r="Z1957" s="3"/>
      <c r="AA1957" s="3"/>
      <c r="AB1957" s="3"/>
      <c r="AC1957" s="3"/>
      <c r="AD1957" s="3"/>
    </row>
    <row r="1958" spans="20:30" hidden="1" x14ac:dyDescent="0.25">
      <c r="T1958" s="3"/>
      <c r="U1958" s="8"/>
      <c r="V1958" s="3"/>
      <c r="W1958" s="3"/>
      <c r="X1958" s="3"/>
      <c r="Y1958" s="3"/>
      <c r="Z1958" s="3"/>
      <c r="AA1958" s="3"/>
      <c r="AB1958" s="3"/>
      <c r="AC1958" s="3"/>
      <c r="AD1958" s="3"/>
    </row>
    <row r="1959" spans="20:30" hidden="1" x14ac:dyDescent="0.25">
      <c r="T1959" s="3"/>
      <c r="U1959" s="8"/>
      <c r="V1959" s="3"/>
      <c r="W1959" s="3"/>
      <c r="X1959" s="3"/>
      <c r="Y1959" s="3"/>
      <c r="Z1959" s="3"/>
      <c r="AA1959" s="3"/>
      <c r="AB1959" s="3"/>
      <c r="AC1959" s="3"/>
      <c r="AD1959" s="3"/>
    </row>
    <row r="1960" spans="20:30" hidden="1" x14ac:dyDescent="0.25">
      <c r="T1960" s="3"/>
      <c r="U1960" s="8"/>
      <c r="V1960" s="3"/>
      <c r="W1960" s="3"/>
      <c r="X1960" s="3"/>
      <c r="Y1960" s="3"/>
      <c r="Z1960" s="3"/>
      <c r="AA1960" s="3"/>
      <c r="AB1960" s="3"/>
      <c r="AC1960" s="3"/>
      <c r="AD1960" s="3"/>
    </row>
    <row r="1961" spans="20:30" hidden="1" x14ac:dyDescent="0.25">
      <c r="T1961" s="3"/>
      <c r="U1961" s="8"/>
      <c r="V1961" s="3"/>
      <c r="W1961" s="3"/>
      <c r="X1961" s="3"/>
      <c r="Y1961" s="3"/>
      <c r="Z1961" s="3"/>
      <c r="AA1961" s="3"/>
      <c r="AB1961" s="3"/>
      <c r="AC1961" s="3"/>
      <c r="AD1961" s="3"/>
    </row>
    <row r="1962" spans="20:30" hidden="1" x14ac:dyDescent="0.25">
      <c r="T1962" s="3"/>
      <c r="U1962" s="8"/>
      <c r="V1962" s="3"/>
      <c r="W1962" s="3"/>
      <c r="X1962" s="3"/>
      <c r="Y1962" s="3"/>
      <c r="Z1962" s="3"/>
      <c r="AA1962" s="3"/>
      <c r="AB1962" s="3"/>
      <c r="AC1962" s="3"/>
      <c r="AD1962" s="3"/>
    </row>
    <row r="1963" spans="20:30" hidden="1" x14ac:dyDescent="0.25">
      <c r="T1963" s="3"/>
      <c r="U1963" s="8"/>
      <c r="V1963" s="3"/>
      <c r="W1963" s="3"/>
      <c r="X1963" s="3"/>
      <c r="Y1963" s="3"/>
      <c r="Z1963" s="3"/>
      <c r="AA1963" s="3"/>
      <c r="AB1963" s="3"/>
      <c r="AC1963" s="3"/>
      <c r="AD1963" s="3"/>
    </row>
    <row r="1964" spans="20:30" hidden="1" x14ac:dyDescent="0.25">
      <c r="T1964" s="3"/>
      <c r="U1964" s="8"/>
      <c r="V1964" s="3"/>
      <c r="W1964" s="3"/>
      <c r="X1964" s="3"/>
      <c r="Y1964" s="3"/>
      <c r="Z1964" s="3"/>
      <c r="AA1964" s="3"/>
      <c r="AB1964" s="3"/>
      <c r="AC1964" s="3"/>
      <c r="AD1964" s="3"/>
    </row>
    <row r="1965" spans="20:30" hidden="1" x14ac:dyDescent="0.25">
      <c r="T1965" s="3"/>
      <c r="U1965" s="8"/>
      <c r="V1965" s="3"/>
      <c r="W1965" s="3"/>
      <c r="X1965" s="3"/>
      <c r="Y1965" s="3"/>
      <c r="Z1965" s="3"/>
      <c r="AA1965" s="3"/>
      <c r="AB1965" s="3"/>
      <c r="AC1965" s="3"/>
      <c r="AD1965" s="3"/>
    </row>
    <row r="1966" spans="20:30" hidden="1" x14ac:dyDescent="0.25">
      <c r="T1966" s="3"/>
      <c r="U1966" s="8"/>
      <c r="V1966" s="3"/>
      <c r="W1966" s="3"/>
      <c r="X1966" s="3"/>
      <c r="Y1966" s="3"/>
      <c r="Z1966" s="3"/>
      <c r="AA1966" s="3"/>
      <c r="AB1966" s="3"/>
      <c r="AC1966" s="3"/>
      <c r="AD1966" s="3"/>
    </row>
    <row r="1967" spans="20:30" hidden="1" x14ac:dyDescent="0.25">
      <c r="T1967" s="3"/>
      <c r="U1967" s="8"/>
      <c r="V1967" s="3"/>
      <c r="W1967" s="3"/>
      <c r="X1967" s="3"/>
      <c r="Y1967" s="3"/>
      <c r="Z1967" s="3"/>
      <c r="AA1967" s="3"/>
      <c r="AB1967" s="3"/>
      <c r="AC1967" s="3"/>
      <c r="AD1967" s="3"/>
    </row>
    <row r="1968" spans="20:30" hidden="1" x14ac:dyDescent="0.25">
      <c r="T1968" s="3"/>
      <c r="U1968" s="8"/>
      <c r="V1968" s="3"/>
      <c r="W1968" s="3"/>
      <c r="X1968" s="3"/>
      <c r="Y1968" s="3"/>
      <c r="Z1968" s="3"/>
      <c r="AA1968" s="3"/>
      <c r="AB1968" s="3"/>
      <c r="AC1968" s="3"/>
      <c r="AD1968" s="3"/>
    </row>
    <row r="1969" spans="20:30" hidden="1" x14ac:dyDescent="0.25">
      <c r="T1969" s="3"/>
      <c r="U1969" s="8"/>
      <c r="V1969" s="3"/>
      <c r="W1969" s="3"/>
      <c r="X1969" s="3"/>
      <c r="Y1969" s="3"/>
      <c r="Z1969" s="3"/>
      <c r="AA1969" s="3"/>
      <c r="AB1969" s="3"/>
      <c r="AC1969" s="3"/>
      <c r="AD1969" s="3"/>
    </row>
    <row r="1970" spans="20:30" hidden="1" x14ac:dyDescent="0.25">
      <c r="T1970" s="3"/>
      <c r="U1970" s="8"/>
      <c r="V1970" s="3"/>
      <c r="W1970" s="3"/>
      <c r="X1970" s="3"/>
      <c r="Y1970" s="3"/>
      <c r="Z1970" s="3"/>
      <c r="AA1970" s="3"/>
      <c r="AB1970" s="3"/>
      <c r="AC1970" s="3"/>
      <c r="AD1970" s="3"/>
    </row>
    <row r="1971" spans="20:30" hidden="1" x14ac:dyDescent="0.25">
      <c r="T1971" s="3"/>
      <c r="U1971" s="8"/>
      <c r="V1971" s="3"/>
      <c r="W1971" s="3"/>
      <c r="X1971" s="3"/>
      <c r="Y1971" s="3"/>
      <c r="Z1971" s="3"/>
      <c r="AA1971" s="3"/>
      <c r="AB1971" s="3"/>
      <c r="AC1971" s="3"/>
      <c r="AD1971" s="3"/>
    </row>
    <row r="1972" spans="20:30" hidden="1" x14ac:dyDescent="0.25">
      <c r="T1972" s="3"/>
      <c r="U1972" s="8"/>
      <c r="V1972" s="3"/>
      <c r="W1972" s="3"/>
      <c r="X1972" s="3"/>
      <c r="Y1972" s="3"/>
      <c r="Z1972" s="3"/>
      <c r="AA1972" s="3"/>
      <c r="AB1972" s="3"/>
      <c r="AC1972" s="3"/>
      <c r="AD1972" s="3"/>
    </row>
    <row r="1973" spans="20:30" hidden="1" x14ac:dyDescent="0.25">
      <c r="T1973" s="3"/>
      <c r="U1973" s="8"/>
      <c r="V1973" s="3"/>
      <c r="W1973" s="3"/>
      <c r="X1973" s="3"/>
      <c r="Y1973" s="3"/>
      <c r="Z1973" s="3"/>
      <c r="AA1973" s="3"/>
      <c r="AB1973" s="3"/>
      <c r="AC1973" s="3"/>
      <c r="AD1973" s="3"/>
    </row>
    <row r="1974" spans="20:30" hidden="1" x14ac:dyDescent="0.25">
      <c r="T1974" s="3"/>
      <c r="U1974" s="8"/>
      <c r="V1974" s="3"/>
      <c r="W1974" s="3"/>
      <c r="X1974" s="3"/>
      <c r="Y1974" s="3"/>
      <c r="Z1974" s="3"/>
      <c r="AA1974" s="3"/>
      <c r="AB1974" s="3"/>
      <c r="AC1974" s="3"/>
      <c r="AD1974" s="3"/>
    </row>
    <row r="1975" spans="20:30" hidden="1" x14ac:dyDescent="0.25">
      <c r="T1975" s="3"/>
      <c r="U1975" s="8"/>
      <c r="V1975" s="3"/>
      <c r="W1975" s="3"/>
      <c r="X1975" s="3"/>
      <c r="Y1975" s="3"/>
      <c r="Z1975" s="3"/>
      <c r="AA1975" s="3"/>
      <c r="AB1975" s="3"/>
      <c r="AC1975" s="3"/>
      <c r="AD1975" s="3"/>
    </row>
    <row r="1976" spans="20:30" hidden="1" x14ac:dyDescent="0.25">
      <c r="T1976" s="3"/>
      <c r="U1976" s="8"/>
      <c r="V1976" s="3"/>
      <c r="W1976" s="3"/>
      <c r="X1976" s="3"/>
      <c r="Y1976" s="3"/>
      <c r="Z1976" s="3"/>
      <c r="AA1976" s="3"/>
      <c r="AB1976" s="3"/>
      <c r="AC1976" s="3"/>
      <c r="AD1976" s="3"/>
    </row>
    <row r="1977" spans="20:30" hidden="1" x14ac:dyDescent="0.25">
      <c r="T1977" s="3"/>
      <c r="U1977" s="8"/>
      <c r="V1977" s="3"/>
      <c r="W1977" s="3"/>
      <c r="X1977" s="3"/>
      <c r="Y1977" s="3"/>
      <c r="Z1977" s="3"/>
      <c r="AA1977" s="3"/>
      <c r="AB1977" s="3"/>
      <c r="AC1977" s="3"/>
      <c r="AD1977" s="3"/>
    </row>
    <row r="1978" spans="20:30" hidden="1" x14ac:dyDescent="0.25">
      <c r="T1978" s="3"/>
      <c r="U1978" s="8"/>
      <c r="V1978" s="3"/>
      <c r="W1978" s="3"/>
      <c r="X1978" s="3"/>
      <c r="Y1978" s="3"/>
      <c r="Z1978" s="3"/>
      <c r="AA1978" s="3"/>
      <c r="AB1978" s="3"/>
      <c r="AC1978" s="3"/>
      <c r="AD1978" s="3"/>
    </row>
    <row r="1979" spans="20:30" hidden="1" x14ac:dyDescent="0.25">
      <c r="T1979" s="3"/>
      <c r="U1979" s="8"/>
      <c r="V1979" s="3"/>
      <c r="W1979" s="3"/>
      <c r="X1979" s="3"/>
      <c r="Y1979" s="3"/>
      <c r="Z1979" s="3"/>
      <c r="AA1979" s="3"/>
      <c r="AB1979" s="3"/>
      <c r="AC1979" s="3"/>
      <c r="AD1979" s="3"/>
    </row>
    <row r="1980" spans="20:30" hidden="1" x14ac:dyDescent="0.25">
      <c r="T1980" s="3"/>
      <c r="U1980" s="8"/>
      <c r="V1980" s="3"/>
      <c r="W1980" s="3"/>
      <c r="X1980" s="3"/>
      <c r="Y1980" s="3"/>
      <c r="Z1980" s="3"/>
      <c r="AA1980" s="3"/>
      <c r="AB1980" s="3"/>
      <c r="AC1980" s="3"/>
      <c r="AD1980" s="3"/>
    </row>
    <row r="1981" spans="20:30" hidden="1" x14ac:dyDescent="0.25">
      <c r="T1981" s="3"/>
      <c r="U1981" s="8"/>
      <c r="V1981" s="3"/>
      <c r="W1981" s="3"/>
      <c r="X1981" s="3"/>
      <c r="Y1981" s="3"/>
      <c r="Z1981" s="3"/>
      <c r="AA1981" s="3"/>
      <c r="AB1981" s="3"/>
      <c r="AC1981" s="3"/>
      <c r="AD1981" s="3"/>
    </row>
    <row r="1982" spans="20:30" hidden="1" x14ac:dyDescent="0.25">
      <c r="T1982" s="3"/>
      <c r="U1982" s="8"/>
      <c r="V1982" s="3"/>
      <c r="W1982" s="3"/>
      <c r="X1982" s="3"/>
      <c r="Y1982" s="3"/>
      <c r="Z1982" s="3"/>
      <c r="AA1982" s="3"/>
      <c r="AB1982" s="3"/>
      <c r="AC1982" s="3"/>
      <c r="AD1982" s="3"/>
    </row>
    <row r="1983" spans="20:30" hidden="1" x14ac:dyDescent="0.25">
      <c r="T1983" s="3"/>
      <c r="U1983" s="8"/>
      <c r="V1983" s="3"/>
      <c r="W1983" s="3"/>
      <c r="X1983" s="3"/>
      <c r="Y1983" s="3"/>
      <c r="Z1983" s="3"/>
      <c r="AA1983" s="3"/>
      <c r="AB1983" s="3"/>
      <c r="AC1983" s="3"/>
      <c r="AD1983" s="3"/>
    </row>
    <row r="1984" spans="20:30" hidden="1" x14ac:dyDescent="0.25">
      <c r="T1984" s="3"/>
      <c r="U1984" s="8"/>
      <c r="V1984" s="3"/>
      <c r="W1984" s="3"/>
      <c r="X1984" s="3"/>
      <c r="Y1984" s="3"/>
      <c r="Z1984" s="3"/>
      <c r="AA1984" s="3"/>
      <c r="AB1984" s="3"/>
      <c r="AC1984" s="3"/>
      <c r="AD1984" s="3"/>
    </row>
    <row r="1985" spans="20:30" hidden="1" x14ac:dyDescent="0.25">
      <c r="T1985" s="3"/>
      <c r="U1985" s="8"/>
      <c r="V1985" s="3"/>
      <c r="W1985" s="3"/>
      <c r="X1985" s="3"/>
      <c r="Y1985" s="3"/>
      <c r="Z1985" s="3"/>
      <c r="AA1985" s="3"/>
      <c r="AB1985" s="3"/>
      <c r="AC1985" s="3"/>
      <c r="AD1985" s="3"/>
    </row>
    <row r="1986" spans="20:30" hidden="1" x14ac:dyDescent="0.25">
      <c r="T1986" s="3"/>
      <c r="U1986" s="8"/>
      <c r="V1986" s="3"/>
      <c r="W1986" s="3"/>
      <c r="X1986" s="3"/>
      <c r="Y1986" s="3"/>
      <c r="Z1986" s="3"/>
      <c r="AA1986" s="3"/>
      <c r="AB1986" s="3"/>
      <c r="AC1986" s="3"/>
      <c r="AD1986" s="3"/>
    </row>
    <row r="1987" spans="20:30" hidden="1" x14ac:dyDescent="0.25">
      <c r="T1987" s="3"/>
      <c r="U1987" s="8"/>
      <c r="V1987" s="3"/>
      <c r="W1987" s="3"/>
      <c r="X1987" s="3"/>
      <c r="Y1987" s="3"/>
      <c r="Z1987" s="3"/>
      <c r="AA1987" s="3"/>
      <c r="AB1987" s="3"/>
      <c r="AC1987" s="3"/>
      <c r="AD1987" s="3"/>
    </row>
    <row r="1988" spans="20:30" hidden="1" x14ac:dyDescent="0.25">
      <c r="T1988" s="3"/>
      <c r="U1988" s="8"/>
      <c r="V1988" s="3"/>
      <c r="W1988" s="3"/>
      <c r="X1988" s="3"/>
      <c r="Y1988" s="3"/>
      <c r="Z1988" s="3"/>
      <c r="AA1988" s="3"/>
      <c r="AB1988" s="3"/>
      <c r="AC1988" s="3"/>
      <c r="AD1988" s="3"/>
    </row>
    <row r="1989" spans="20:30" hidden="1" x14ac:dyDescent="0.25">
      <c r="T1989" s="3"/>
      <c r="U1989" s="8"/>
      <c r="V1989" s="3"/>
      <c r="W1989" s="3"/>
      <c r="X1989" s="3"/>
      <c r="Y1989" s="3"/>
      <c r="Z1989" s="3"/>
      <c r="AA1989" s="3"/>
      <c r="AB1989" s="3"/>
      <c r="AC1989" s="3"/>
      <c r="AD1989" s="3"/>
    </row>
    <row r="1990" spans="20:30" hidden="1" x14ac:dyDescent="0.25">
      <c r="T1990" s="3"/>
      <c r="U1990" s="8"/>
      <c r="V1990" s="3"/>
      <c r="W1990" s="3"/>
      <c r="X1990" s="3"/>
      <c r="Y1990" s="3"/>
      <c r="Z1990" s="3"/>
      <c r="AA1990" s="3"/>
      <c r="AB1990" s="3"/>
      <c r="AC1990" s="3"/>
      <c r="AD1990" s="3"/>
    </row>
    <row r="1991" spans="20:30" hidden="1" x14ac:dyDescent="0.25">
      <c r="T1991" s="3"/>
      <c r="U1991" s="8"/>
      <c r="V1991" s="3"/>
      <c r="W1991" s="3"/>
      <c r="X1991" s="3"/>
      <c r="Y1991" s="3"/>
      <c r="Z1991" s="3"/>
      <c r="AA1991" s="3"/>
      <c r="AB1991" s="3"/>
      <c r="AC1991" s="3"/>
      <c r="AD1991" s="3"/>
    </row>
    <row r="1992" spans="20:30" hidden="1" x14ac:dyDescent="0.25">
      <c r="T1992" s="3"/>
      <c r="U1992" s="8"/>
      <c r="V1992" s="3"/>
      <c r="W1992" s="3"/>
      <c r="X1992" s="3"/>
      <c r="Y1992" s="3"/>
      <c r="Z1992" s="3"/>
      <c r="AA1992" s="3"/>
      <c r="AB1992" s="3"/>
      <c r="AC1992" s="3"/>
      <c r="AD1992" s="3"/>
    </row>
    <row r="1993" spans="20:30" hidden="1" x14ac:dyDescent="0.25">
      <c r="T1993" s="3"/>
      <c r="U1993" s="8"/>
      <c r="V1993" s="3"/>
      <c r="W1993" s="3"/>
      <c r="X1993" s="3"/>
      <c r="Y1993" s="3"/>
      <c r="Z1993" s="3"/>
      <c r="AA1993" s="3"/>
      <c r="AB1993" s="3"/>
      <c r="AC1993" s="3"/>
      <c r="AD1993" s="3"/>
    </row>
    <row r="1994" spans="20:30" hidden="1" x14ac:dyDescent="0.25">
      <c r="T1994" s="3"/>
      <c r="U1994" s="8"/>
      <c r="V1994" s="3"/>
      <c r="W1994" s="3"/>
      <c r="X1994" s="3"/>
      <c r="Y1994" s="3"/>
      <c r="Z1994" s="3"/>
      <c r="AA1994" s="3"/>
      <c r="AB1994" s="3"/>
      <c r="AC1994" s="3"/>
      <c r="AD1994" s="3"/>
    </row>
    <row r="1995" spans="20:30" hidden="1" x14ac:dyDescent="0.25">
      <c r="T1995" s="3"/>
      <c r="U1995" s="8"/>
      <c r="V1995" s="3"/>
      <c r="W1995" s="3"/>
      <c r="X1995" s="3"/>
      <c r="Y1995" s="3"/>
      <c r="Z1995" s="3"/>
      <c r="AA1995" s="3"/>
      <c r="AB1995" s="3"/>
      <c r="AC1995" s="3"/>
      <c r="AD1995" s="3"/>
    </row>
    <row r="1996" spans="20:30" hidden="1" x14ac:dyDescent="0.25">
      <c r="T1996" s="3"/>
      <c r="U1996" s="8"/>
      <c r="V1996" s="3"/>
      <c r="W1996" s="3"/>
      <c r="X1996" s="3"/>
      <c r="Y1996" s="3"/>
      <c r="Z1996" s="3"/>
      <c r="AA1996" s="3"/>
      <c r="AB1996" s="3"/>
      <c r="AC1996" s="3"/>
      <c r="AD1996" s="3"/>
    </row>
    <row r="1997" spans="20:30" hidden="1" x14ac:dyDescent="0.25">
      <c r="T1997" s="3"/>
      <c r="U1997" s="8"/>
      <c r="V1997" s="3"/>
      <c r="W1997" s="3"/>
      <c r="X1997" s="3"/>
      <c r="Y1997" s="3"/>
      <c r="Z1997" s="3"/>
      <c r="AA1997" s="3"/>
      <c r="AB1997" s="3"/>
      <c r="AC1997" s="3"/>
      <c r="AD1997" s="3"/>
    </row>
    <row r="1998" spans="20:30" hidden="1" x14ac:dyDescent="0.25">
      <c r="T1998" s="3"/>
      <c r="U1998" s="8"/>
      <c r="V1998" s="3"/>
      <c r="W1998" s="3"/>
      <c r="X1998" s="3"/>
      <c r="Y1998" s="3"/>
      <c r="Z1998" s="3"/>
      <c r="AA1998" s="3"/>
      <c r="AB1998" s="3"/>
      <c r="AC1998" s="3"/>
      <c r="AD1998" s="3"/>
    </row>
    <row r="1999" spans="20:30" hidden="1" x14ac:dyDescent="0.25">
      <c r="T1999" s="3"/>
      <c r="U1999" s="8"/>
      <c r="V1999" s="3"/>
      <c r="W1999" s="3"/>
      <c r="X1999" s="3"/>
      <c r="Y1999" s="3"/>
      <c r="Z1999" s="3"/>
      <c r="AA1999" s="3"/>
      <c r="AB1999" s="3"/>
      <c r="AC1999" s="3"/>
      <c r="AD1999" s="3"/>
    </row>
    <row r="2000" spans="20:30" hidden="1" x14ac:dyDescent="0.25">
      <c r="T2000" s="3"/>
      <c r="U2000" s="8"/>
      <c r="V2000" s="3"/>
      <c r="W2000" s="3"/>
      <c r="X2000" s="3"/>
      <c r="Y2000" s="3"/>
      <c r="Z2000" s="3"/>
      <c r="AA2000" s="3"/>
      <c r="AB2000" s="3"/>
      <c r="AC2000" s="3"/>
      <c r="AD2000" s="3"/>
    </row>
    <row r="2001" spans="20:30" hidden="1" x14ac:dyDescent="0.25">
      <c r="T2001" s="3"/>
      <c r="U2001" s="8"/>
      <c r="V2001" s="3"/>
      <c r="W2001" s="3"/>
      <c r="X2001" s="3"/>
      <c r="Y2001" s="3"/>
      <c r="Z2001" s="3"/>
      <c r="AA2001" s="3"/>
      <c r="AB2001" s="3"/>
      <c r="AC2001" s="3"/>
      <c r="AD2001" s="3"/>
    </row>
    <row r="2002" spans="20:30" hidden="1" x14ac:dyDescent="0.25">
      <c r="T2002" s="3"/>
      <c r="U2002" s="8"/>
      <c r="V2002" s="3"/>
      <c r="W2002" s="3"/>
      <c r="X2002" s="3"/>
      <c r="Y2002" s="3"/>
      <c r="Z2002" s="3"/>
      <c r="AA2002" s="3"/>
      <c r="AB2002" s="3"/>
      <c r="AC2002" s="3"/>
      <c r="AD2002" s="3"/>
    </row>
    <row r="2003" spans="20:30" hidden="1" x14ac:dyDescent="0.25">
      <c r="T2003" s="3"/>
      <c r="U2003" s="8"/>
      <c r="V2003" s="3"/>
      <c r="W2003" s="3"/>
      <c r="X2003" s="3"/>
      <c r="Y2003" s="3"/>
      <c r="Z2003" s="3"/>
      <c r="AA2003" s="3"/>
      <c r="AB2003" s="3"/>
      <c r="AC2003" s="3"/>
      <c r="AD2003" s="3"/>
    </row>
    <row r="2004" spans="20:30" hidden="1" x14ac:dyDescent="0.25">
      <c r="T2004" s="3"/>
      <c r="U2004" s="8"/>
      <c r="V2004" s="3"/>
      <c r="W2004" s="3"/>
      <c r="X2004" s="3"/>
      <c r="Y2004" s="3"/>
      <c r="Z2004" s="3"/>
      <c r="AA2004" s="3"/>
      <c r="AB2004" s="3"/>
      <c r="AC2004" s="3"/>
      <c r="AD2004" s="3"/>
    </row>
    <row r="2005" spans="20:30" hidden="1" x14ac:dyDescent="0.25">
      <c r="T2005" s="3"/>
      <c r="U2005" s="8"/>
      <c r="V2005" s="3"/>
      <c r="W2005" s="3"/>
      <c r="X2005" s="3"/>
      <c r="Y2005" s="3"/>
      <c r="Z2005" s="3"/>
      <c r="AA2005" s="3"/>
      <c r="AB2005" s="3"/>
      <c r="AC2005" s="3"/>
      <c r="AD2005" s="3"/>
    </row>
    <row r="2006" spans="20:30" hidden="1" x14ac:dyDescent="0.25">
      <c r="T2006" s="3"/>
      <c r="U2006" s="8"/>
      <c r="V2006" s="3"/>
      <c r="W2006" s="3"/>
      <c r="X2006" s="3"/>
      <c r="Y2006" s="3"/>
      <c r="Z2006" s="3"/>
      <c r="AA2006" s="3"/>
      <c r="AB2006" s="3"/>
      <c r="AC2006" s="3"/>
      <c r="AD2006" s="3"/>
    </row>
    <row r="2007" spans="20:30" hidden="1" x14ac:dyDescent="0.25">
      <c r="T2007" s="3"/>
      <c r="U2007" s="8"/>
      <c r="V2007" s="3"/>
      <c r="W2007" s="3"/>
      <c r="X2007" s="3"/>
      <c r="Y2007" s="3"/>
      <c r="Z2007" s="3"/>
      <c r="AA2007" s="3"/>
      <c r="AB2007" s="3"/>
      <c r="AC2007" s="3"/>
      <c r="AD2007" s="3"/>
    </row>
    <row r="2008" spans="20:30" hidden="1" x14ac:dyDescent="0.25">
      <c r="T2008" s="3"/>
      <c r="U2008" s="8"/>
      <c r="V2008" s="3"/>
      <c r="W2008" s="3"/>
      <c r="X2008" s="3"/>
      <c r="Y2008" s="3"/>
      <c r="Z2008" s="3"/>
      <c r="AA2008" s="3"/>
      <c r="AB2008" s="3"/>
      <c r="AC2008" s="3"/>
      <c r="AD2008" s="3"/>
    </row>
    <row r="2009" spans="20:30" hidden="1" x14ac:dyDescent="0.25">
      <c r="T2009" s="3"/>
      <c r="U2009" s="8"/>
      <c r="V2009" s="3"/>
      <c r="W2009" s="3"/>
      <c r="X2009" s="3"/>
      <c r="Y2009" s="3"/>
      <c r="Z2009" s="3"/>
      <c r="AA2009" s="3"/>
      <c r="AB2009" s="3"/>
      <c r="AC2009" s="3"/>
      <c r="AD2009" s="3"/>
    </row>
    <row r="2010" spans="20:30" hidden="1" x14ac:dyDescent="0.25">
      <c r="T2010" s="3"/>
      <c r="U2010" s="8"/>
      <c r="V2010" s="3"/>
      <c r="W2010" s="3"/>
      <c r="X2010" s="3"/>
      <c r="Y2010" s="3"/>
      <c r="Z2010" s="3"/>
      <c r="AA2010" s="3"/>
      <c r="AB2010" s="3"/>
      <c r="AC2010" s="3"/>
      <c r="AD2010" s="3"/>
    </row>
    <row r="2011" spans="20:30" hidden="1" x14ac:dyDescent="0.25">
      <c r="T2011" s="3"/>
      <c r="U2011" s="8"/>
      <c r="V2011" s="3"/>
      <c r="W2011" s="3"/>
      <c r="X2011" s="3"/>
      <c r="Y2011" s="3"/>
      <c r="Z2011" s="3"/>
      <c r="AA2011" s="3"/>
      <c r="AB2011" s="3"/>
      <c r="AC2011" s="3"/>
      <c r="AD2011" s="3"/>
    </row>
    <row r="2012" spans="20:30" hidden="1" x14ac:dyDescent="0.25">
      <c r="T2012" s="3"/>
      <c r="U2012" s="8"/>
      <c r="V2012" s="3"/>
      <c r="W2012" s="3"/>
      <c r="X2012" s="3"/>
      <c r="Y2012" s="3"/>
      <c r="Z2012" s="3"/>
      <c r="AA2012" s="3"/>
      <c r="AB2012" s="3"/>
      <c r="AC2012" s="3"/>
      <c r="AD2012" s="3"/>
    </row>
    <row r="2013" spans="20:30" hidden="1" x14ac:dyDescent="0.25">
      <c r="T2013" s="3"/>
      <c r="U2013" s="8"/>
      <c r="V2013" s="3"/>
      <c r="W2013" s="3"/>
      <c r="X2013" s="3"/>
      <c r="Y2013" s="3"/>
      <c r="Z2013" s="3"/>
      <c r="AA2013" s="3"/>
      <c r="AB2013" s="3"/>
      <c r="AC2013" s="3"/>
      <c r="AD2013" s="3"/>
    </row>
    <row r="2014" spans="20:30" hidden="1" x14ac:dyDescent="0.25">
      <c r="T2014" s="3"/>
      <c r="U2014" s="8"/>
      <c r="V2014" s="3"/>
      <c r="W2014" s="3"/>
      <c r="X2014" s="3"/>
      <c r="Y2014" s="3"/>
      <c r="Z2014" s="3"/>
      <c r="AA2014" s="3"/>
      <c r="AB2014" s="3"/>
      <c r="AC2014" s="3"/>
      <c r="AD2014" s="3"/>
    </row>
    <row r="2015" spans="20:30" hidden="1" x14ac:dyDescent="0.25">
      <c r="T2015" s="3"/>
      <c r="U2015" s="8"/>
      <c r="V2015" s="3"/>
      <c r="W2015" s="3"/>
      <c r="X2015" s="3"/>
      <c r="Y2015" s="3"/>
      <c r="Z2015" s="3"/>
      <c r="AA2015" s="3"/>
      <c r="AB2015" s="3"/>
      <c r="AC2015" s="3"/>
      <c r="AD2015" s="3"/>
    </row>
    <row r="2016" spans="20:30" hidden="1" x14ac:dyDescent="0.25">
      <c r="T2016" s="3"/>
      <c r="U2016" s="8"/>
      <c r="V2016" s="3"/>
      <c r="W2016" s="3"/>
      <c r="X2016" s="3"/>
      <c r="Y2016" s="3"/>
      <c r="Z2016" s="3"/>
      <c r="AA2016" s="3"/>
      <c r="AB2016" s="3"/>
      <c r="AC2016" s="3"/>
      <c r="AD2016" s="3"/>
    </row>
    <row r="2017" spans="20:30" hidden="1" x14ac:dyDescent="0.25">
      <c r="T2017" s="3"/>
      <c r="U2017" s="8"/>
      <c r="V2017" s="3"/>
      <c r="W2017" s="3"/>
      <c r="X2017" s="3"/>
      <c r="Y2017" s="3"/>
      <c r="Z2017" s="3"/>
      <c r="AA2017" s="3"/>
      <c r="AB2017" s="3"/>
      <c r="AC2017" s="3"/>
      <c r="AD2017" s="3"/>
    </row>
    <row r="2018" spans="20:30" hidden="1" x14ac:dyDescent="0.25">
      <c r="T2018" s="3"/>
      <c r="U2018" s="8"/>
      <c r="V2018" s="3"/>
      <c r="W2018" s="3"/>
      <c r="X2018" s="3"/>
      <c r="Y2018" s="3"/>
      <c r="Z2018" s="3"/>
      <c r="AA2018" s="3"/>
      <c r="AB2018" s="3"/>
      <c r="AC2018" s="3"/>
      <c r="AD2018" s="3"/>
    </row>
    <row r="2019" spans="20:30" hidden="1" x14ac:dyDescent="0.25">
      <c r="T2019" s="3"/>
      <c r="U2019" s="8"/>
      <c r="V2019" s="3"/>
      <c r="W2019" s="3"/>
      <c r="X2019" s="3"/>
      <c r="Y2019" s="3"/>
      <c r="Z2019" s="3"/>
      <c r="AA2019" s="3"/>
      <c r="AB2019" s="3"/>
      <c r="AC2019" s="3"/>
      <c r="AD2019" s="3"/>
    </row>
    <row r="2020" spans="20:30" hidden="1" x14ac:dyDescent="0.25">
      <c r="T2020" s="3"/>
      <c r="U2020" s="8"/>
      <c r="V2020" s="3"/>
      <c r="W2020" s="3"/>
      <c r="X2020" s="3"/>
      <c r="Y2020" s="3"/>
      <c r="Z2020" s="3"/>
      <c r="AA2020" s="3"/>
      <c r="AB2020" s="3"/>
      <c r="AC2020" s="3"/>
      <c r="AD2020" s="3"/>
    </row>
    <row r="2021" spans="20:30" hidden="1" x14ac:dyDescent="0.25">
      <c r="T2021" s="3"/>
      <c r="U2021" s="8"/>
      <c r="V2021" s="3"/>
      <c r="W2021" s="3"/>
      <c r="X2021" s="3"/>
      <c r="Y2021" s="3"/>
      <c r="Z2021" s="3"/>
      <c r="AA2021" s="3"/>
      <c r="AB2021" s="3"/>
      <c r="AC2021" s="3"/>
      <c r="AD2021" s="3"/>
    </row>
    <row r="2022" spans="20:30" hidden="1" x14ac:dyDescent="0.25">
      <c r="T2022" s="3"/>
      <c r="U2022" s="8"/>
      <c r="V2022" s="3"/>
      <c r="W2022" s="3"/>
      <c r="X2022" s="3"/>
      <c r="Y2022" s="3"/>
      <c r="Z2022" s="3"/>
      <c r="AA2022" s="3"/>
      <c r="AB2022" s="3"/>
      <c r="AC2022" s="3"/>
      <c r="AD2022" s="3"/>
    </row>
    <row r="2023" spans="20:30" hidden="1" x14ac:dyDescent="0.25">
      <c r="T2023" s="3"/>
      <c r="U2023" s="8"/>
      <c r="V2023" s="3"/>
      <c r="W2023" s="3"/>
      <c r="X2023" s="3"/>
      <c r="Y2023" s="3"/>
      <c r="Z2023" s="3"/>
      <c r="AA2023" s="3"/>
      <c r="AB2023" s="3"/>
      <c r="AC2023" s="3"/>
      <c r="AD2023" s="3"/>
    </row>
    <row r="2024" spans="20:30" hidden="1" x14ac:dyDescent="0.25">
      <c r="T2024" s="3"/>
      <c r="U2024" s="8"/>
      <c r="V2024" s="3"/>
      <c r="W2024" s="3"/>
      <c r="X2024" s="3"/>
      <c r="Y2024" s="3"/>
      <c r="Z2024" s="3"/>
      <c r="AA2024" s="3"/>
      <c r="AB2024" s="3"/>
      <c r="AC2024" s="3"/>
      <c r="AD2024" s="3"/>
    </row>
    <row r="2025" spans="20:30" hidden="1" x14ac:dyDescent="0.25">
      <c r="T2025" s="3"/>
      <c r="U2025" s="8"/>
      <c r="V2025" s="3"/>
      <c r="W2025" s="3"/>
      <c r="X2025" s="3"/>
      <c r="Y2025" s="3"/>
      <c r="Z2025" s="3"/>
      <c r="AA2025" s="3"/>
      <c r="AB2025" s="3"/>
      <c r="AC2025" s="3"/>
      <c r="AD2025" s="3"/>
    </row>
    <row r="2026" spans="20:30" hidden="1" x14ac:dyDescent="0.25">
      <c r="T2026" s="3"/>
      <c r="U2026" s="8"/>
      <c r="V2026" s="3"/>
      <c r="W2026" s="3"/>
      <c r="X2026" s="3"/>
      <c r="Y2026" s="3"/>
      <c r="Z2026" s="3"/>
      <c r="AA2026" s="3"/>
      <c r="AB2026" s="3"/>
      <c r="AC2026" s="3"/>
      <c r="AD2026" s="3"/>
    </row>
    <row r="2027" spans="20:30" hidden="1" x14ac:dyDescent="0.25">
      <c r="T2027" s="3"/>
      <c r="U2027" s="8"/>
      <c r="V2027" s="3"/>
      <c r="W2027" s="3"/>
      <c r="X2027" s="3"/>
      <c r="Y2027" s="3"/>
      <c r="Z2027" s="3"/>
      <c r="AA2027" s="3"/>
      <c r="AB2027" s="3"/>
      <c r="AC2027" s="3"/>
      <c r="AD2027" s="3"/>
    </row>
    <row r="2028" spans="20:30" hidden="1" x14ac:dyDescent="0.25">
      <c r="T2028" s="3"/>
      <c r="U2028" s="8"/>
      <c r="V2028" s="3"/>
      <c r="W2028" s="3"/>
      <c r="X2028" s="3"/>
      <c r="Y2028" s="3"/>
      <c r="Z2028" s="3"/>
      <c r="AA2028" s="3"/>
      <c r="AB2028" s="3"/>
      <c r="AC2028" s="3"/>
      <c r="AD2028" s="3"/>
    </row>
    <row r="2029" spans="20:30" hidden="1" x14ac:dyDescent="0.25">
      <c r="T2029" s="3"/>
      <c r="U2029" s="8"/>
      <c r="V2029" s="3"/>
      <c r="W2029" s="3"/>
      <c r="X2029" s="3"/>
      <c r="Y2029" s="3"/>
      <c r="Z2029" s="3"/>
      <c r="AA2029" s="3"/>
      <c r="AB2029" s="3"/>
      <c r="AC2029" s="3"/>
      <c r="AD2029" s="3"/>
    </row>
    <row r="2030" spans="20:30" hidden="1" x14ac:dyDescent="0.25">
      <c r="T2030" s="3"/>
      <c r="U2030" s="8"/>
      <c r="V2030" s="3"/>
      <c r="W2030" s="3"/>
      <c r="X2030" s="3"/>
      <c r="Y2030" s="3"/>
      <c r="Z2030" s="3"/>
      <c r="AA2030" s="3"/>
      <c r="AB2030" s="3"/>
      <c r="AC2030" s="3"/>
      <c r="AD2030" s="3"/>
    </row>
    <row r="2031" spans="20:30" hidden="1" x14ac:dyDescent="0.25">
      <c r="T2031" s="3"/>
      <c r="U2031" s="8"/>
      <c r="V2031" s="3"/>
      <c r="W2031" s="3"/>
      <c r="X2031" s="3"/>
      <c r="Y2031" s="3"/>
      <c r="Z2031" s="3"/>
      <c r="AA2031" s="3"/>
      <c r="AB2031" s="3"/>
      <c r="AC2031" s="3"/>
      <c r="AD2031" s="3"/>
    </row>
    <row r="2032" spans="20:30" hidden="1" x14ac:dyDescent="0.25">
      <c r="T2032" s="3"/>
      <c r="U2032" s="8"/>
      <c r="V2032" s="3"/>
      <c r="W2032" s="3"/>
      <c r="X2032" s="3"/>
      <c r="Y2032" s="3"/>
      <c r="Z2032" s="3"/>
      <c r="AA2032" s="3"/>
      <c r="AB2032" s="3"/>
      <c r="AC2032" s="3"/>
      <c r="AD2032" s="3"/>
    </row>
    <row r="2033" spans="20:30" hidden="1" x14ac:dyDescent="0.25">
      <c r="T2033" s="3"/>
      <c r="U2033" s="8"/>
      <c r="V2033" s="3"/>
      <c r="W2033" s="3"/>
      <c r="X2033" s="3"/>
      <c r="Y2033" s="3"/>
      <c r="Z2033" s="3"/>
      <c r="AA2033" s="3"/>
      <c r="AB2033" s="3"/>
      <c r="AC2033" s="3"/>
      <c r="AD2033" s="3"/>
    </row>
    <row r="2034" spans="20:30" hidden="1" x14ac:dyDescent="0.25">
      <c r="T2034" s="3"/>
      <c r="U2034" s="8"/>
      <c r="V2034" s="3"/>
      <c r="W2034" s="3"/>
      <c r="X2034" s="3"/>
      <c r="Y2034" s="3"/>
      <c r="Z2034" s="3"/>
      <c r="AA2034" s="3"/>
      <c r="AB2034" s="3"/>
      <c r="AC2034" s="3"/>
      <c r="AD2034" s="3"/>
    </row>
    <row r="2035" spans="20:30" hidden="1" x14ac:dyDescent="0.25">
      <c r="T2035" s="3"/>
      <c r="U2035" s="8"/>
      <c r="V2035" s="3"/>
      <c r="W2035" s="3"/>
      <c r="X2035" s="3"/>
      <c r="Y2035" s="3"/>
      <c r="Z2035" s="3"/>
      <c r="AA2035" s="3"/>
      <c r="AB2035" s="3"/>
      <c r="AC2035" s="3"/>
      <c r="AD2035" s="3"/>
    </row>
    <row r="2036" spans="20:30" hidden="1" x14ac:dyDescent="0.25">
      <c r="T2036" s="3"/>
      <c r="U2036" s="8"/>
      <c r="V2036" s="3"/>
      <c r="W2036" s="3"/>
      <c r="X2036" s="3"/>
      <c r="Y2036" s="3"/>
      <c r="Z2036" s="3"/>
      <c r="AA2036" s="3"/>
      <c r="AB2036" s="3"/>
      <c r="AC2036" s="3"/>
      <c r="AD2036" s="3"/>
    </row>
    <row r="2037" spans="20:30" hidden="1" x14ac:dyDescent="0.25">
      <c r="T2037" s="3"/>
      <c r="U2037" s="8"/>
      <c r="V2037" s="3"/>
      <c r="W2037" s="3"/>
      <c r="X2037" s="3"/>
      <c r="Y2037" s="3"/>
      <c r="Z2037" s="3"/>
      <c r="AA2037" s="3"/>
      <c r="AB2037" s="3"/>
      <c r="AC2037" s="3"/>
      <c r="AD2037" s="3"/>
    </row>
    <row r="2038" spans="20:30" hidden="1" x14ac:dyDescent="0.25">
      <c r="T2038" s="3"/>
      <c r="U2038" s="8"/>
      <c r="V2038" s="3"/>
      <c r="W2038" s="3"/>
      <c r="X2038" s="3"/>
      <c r="Y2038" s="3"/>
      <c r="Z2038" s="3"/>
      <c r="AA2038" s="3"/>
      <c r="AB2038" s="3"/>
      <c r="AC2038" s="3"/>
      <c r="AD2038" s="3"/>
    </row>
    <row r="2039" spans="20:30" hidden="1" x14ac:dyDescent="0.25">
      <c r="T2039" s="3"/>
      <c r="U2039" s="8"/>
      <c r="V2039" s="3"/>
      <c r="W2039" s="3"/>
      <c r="X2039" s="3"/>
      <c r="Y2039" s="3"/>
      <c r="Z2039" s="3"/>
      <c r="AA2039" s="3"/>
      <c r="AB2039" s="3"/>
      <c r="AC2039" s="3"/>
      <c r="AD2039" s="3"/>
    </row>
    <row r="2040" spans="20:30" hidden="1" x14ac:dyDescent="0.25">
      <c r="T2040" s="3"/>
      <c r="U2040" s="8"/>
      <c r="V2040" s="3"/>
      <c r="W2040" s="3"/>
      <c r="X2040" s="3"/>
      <c r="Y2040" s="3"/>
      <c r="Z2040" s="3"/>
      <c r="AA2040" s="3"/>
      <c r="AB2040" s="3"/>
      <c r="AC2040" s="3"/>
      <c r="AD2040" s="3"/>
    </row>
    <row r="2041" spans="20:30" hidden="1" x14ac:dyDescent="0.25">
      <c r="T2041" s="3"/>
      <c r="U2041" s="8"/>
      <c r="V2041" s="3"/>
      <c r="W2041" s="3"/>
      <c r="X2041" s="3"/>
      <c r="Y2041" s="3"/>
      <c r="Z2041" s="3"/>
      <c r="AA2041" s="3"/>
      <c r="AB2041" s="3"/>
      <c r="AC2041" s="3"/>
      <c r="AD2041" s="3"/>
    </row>
    <row r="2042" spans="20:30" hidden="1" x14ac:dyDescent="0.25">
      <c r="T2042" s="3"/>
      <c r="U2042" s="8"/>
      <c r="V2042" s="3"/>
      <c r="W2042" s="3"/>
      <c r="X2042" s="3"/>
      <c r="Y2042" s="3"/>
      <c r="Z2042" s="3"/>
      <c r="AA2042" s="3"/>
      <c r="AB2042" s="3"/>
      <c r="AC2042" s="3"/>
      <c r="AD2042" s="3"/>
    </row>
    <row r="2043" spans="20:30" hidden="1" x14ac:dyDescent="0.25">
      <c r="T2043" s="3"/>
      <c r="U2043" s="8"/>
      <c r="V2043" s="3"/>
      <c r="W2043" s="3"/>
      <c r="X2043" s="3"/>
      <c r="Y2043" s="3"/>
      <c r="Z2043" s="3"/>
      <c r="AA2043" s="3"/>
      <c r="AB2043" s="3"/>
      <c r="AC2043" s="3"/>
      <c r="AD2043" s="3"/>
    </row>
    <row r="2044" spans="20:30" hidden="1" x14ac:dyDescent="0.25">
      <c r="T2044" s="3"/>
      <c r="U2044" s="8"/>
      <c r="V2044" s="3"/>
      <c r="W2044" s="3"/>
      <c r="X2044" s="3"/>
      <c r="Y2044" s="3"/>
      <c r="Z2044" s="3"/>
      <c r="AA2044" s="3"/>
      <c r="AB2044" s="3"/>
      <c r="AC2044" s="3"/>
      <c r="AD2044" s="3"/>
    </row>
    <row r="2045" spans="20:30" hidden="1" x14ac:dyDescent="0.25">
      <c r="T2045" s="3"/>
      <c r="U2045" s="8"/>
      <c r="V2045" s="3"/>
      <c r="W2045" s="3"/>
      <c r="X2045" s="3"/>
      <c r="Y2045" s="3"/>
      <c r="Z2045" s="3"/>
      <c r="AA2045" s="3"/>
      <c r="AB2045" s="3"/>
      <c r="AC2045" s="3"/>
      <c r="AD2045" s="3"/>
    </row>
    <row r="2046" spans="20:30" hidden="1" x14ac:dyDescent="0.25">
      <c r="T2046" s="3"/>
      <c r="U2046" s="8"/>
      <c r="V2046" s="3"/>
      <c r="W2046" s="3"/>
      <c r="X2046" s="3"/>
      <c r="Y2046" s="3"/>
      <c r="Z2046" s="3"/>
      <c r="AA2046" s="3"/>
      <c r="AB2046" s="3"/>
      <c r="AC2046" s="3"/>
      <c r="AD2046" s="3"/>
    </row>
    <row r="2047" spans="20:30" hidden="1" x14ac:dyDescent="0.25">
      <c r="T2047" s="3"/>
      <c r="U2047" s="8"/>
      <c r="V2047" s="3"/>
      <c r="W2047" s="3"/>
      <c r="X2047" s="3"/>
      <c r="Y2047" s="3"/>
      <c r="Z2047" s="3"/>
      <c r="AA2047" s="3"/>
      <c r="AB2047" s="3"/>
      <c r="AC2047" s="3"/>
      <c r="AD2047" s="3"/>
    </row>
    <row r="2048" spans="20:30" hidden="1" x14ac:dyDescent="0.25">
      <c r="T2048" s="3"/>
      <c r="U2048" s="8"/>
      <c r="V2048" s="3"/>
      <c r="W2048" s="3"/>
      <c r="X2048" s="3"/>
      <c r="Y2048" s="3"/>
      <c r="Z2048" s="3"/>
      <c r="AA2048" s="3"/>
      <c r="AB2048" s="3"/>
      <c r="AC2048" s="3"/>
      <c r="AD2048" s="3"/>
    </row>
    <row r="2049" spans="20:30" hidden="1" x14ac:dyDescent="0.25">
      <c r="T2049" s="3"/>
      <c r="U2049" s="8"/>
      <c r="V2049" s="3"/>
      <c r="W2049" s="3"/>
      <c r="X2049" s="3"/>
      <c r="Y2049" s="3"/>
      <c r="Z2049" s="3"/>
      <c r="AA2049" s="3"/>
      <c r="AB2049" s="3"/>
      <c r="AC2049" s="3"/>
      <c r="AD2049" s="3"/>
    </row>
    <row r="2050" spans="20:30" hidden="1" x14ac:dyDescent="0.25">
      <c r="T2050" s="3"/>
      <c r="U2050" s="8"/>
      <c r="V2050" s="3"/>
      <c r="W2050" s="3"/>
      <c r="X2050" s="3"/>
      <c r="Y2050" s="3"/>
      <c r="Z2050" s="3"/>
      <c r="AA2050" s="3"/>
      <c r="AB2050" s="3"/>
      <c r="AC2050" s="3"/>
      <c r="AD2050" s="3"/>
    </row>
    <row r="2051" spans="20:30" hidden="1" x14ac:dyDescent="0.25">
      <c r="T2051" s="3"/>
      <c r="U2051" s="8"/>
      <c r="V2051" s="3"/>
      <c r="W2051" s="3"/>
      <c r="X2051" s="3"/>
      <c r="Y2051" s="3"/>
      <c r="Z2051" s="3"/>
      <c r="AA2051" s="3"/>
      <c r="AB2051" s="3"/>
      <c r="AC2051" s="3"/>
      <c r="AD2051" s="3"/>
    </row>
    <row r="2052" spans="20:30" hidden="1" x14ac:dyDescent="0.25">
      <c r="T2052" s="3"/>
      <c r="U2052" s="8"/>
      <c r="V2052" s="3"/>
      <c r="W2052" s="3"/>
      <c r="X2052" s="3"/>
      <c r="Y2052" s="3"/>
      <c r="Z2052" s="3"/>
      <c r="AA2052" s="3"/>
      <c r="AB2052" s="3"/>
      <c r="AC2052" s="3"/>
      <c r="AD2052" s="3"/>
    </row>
    <row r="2053" spans="20:30" hidden="1" x14ac:dyDescent="0.25">
      <c r="T2053" s="3"/>
      <c r="U2053" s="8"/>
      <c r="V2053" s="3"/>
      <c r="W2053" s="3"/>
      <c r="X2053" s="3"/>
      <c r="Y2053" s="3"/>
      <c r="Z2053" s="3"/>
      <c r="AA2053" s="3"/>
      <c r="AB2053" s="3"/>
      <c r="AC2053" s="3"/>
      <c r="AD2053" s="3"/>
    </row>
    <row r="2054" spans="20:30" hidden="1" x14ac:dyDescent="0.25">
      <c r="T2054" s="3"/>
      <c r="U2054" s="8"/>
      <c r="V2054" s="3"/>
      <c r="W2054" s="3"/>
      <c r="X2054" s="3"/>
      <c r="Y2054" s="3"/>
      <c r="Z2054" s="3"/>
      <c r="AA2054" s="3"/>
      <c r="AB2054" s="3"/>
      <c r="AC2054" s="3"/>
      <c r="AD2054" s="3"/>
    </row>
    <row r="2055" spans="20:30" hidden="1" x14ac:dyDescent="0.25">
      <c r="T2055" s="3"/>
      <c r="U2055" s="8"/>
      <c r="V2055" s="3"/>
      <c r="W2055" s="3"/>
      <c r="X2055" s="3"/>
      <c r="Y2055" s="3"/>
      <c r="Z2055" s="3"/>
      <c r="AA2055" s="3"/>
      <c r="AB2055" s="3"/>
      <c r="AC2055" s="3"/>
      <c r="AD2055" s="3"/>
    </row>
    <row r="2056" spans="20:30" hidden="1" x14ac:dyDescent="0.25">
      <c r="T2056" s="3"/>
      <c r="U2056" s="8"/>
      <c r="V2056" s="3"/>
      <c r="W2056" s="3"/>
      <c r="X2056" s="3"/>
      <c r="Y2056" s="3"/>
      <c r="Z2056" s="3"/>
      <c r="AA2056" s="3"/>
      <c r="AB2056" s="3"/>
      <c r="AC2056" s="3"/>
      <c r="AD2056" s="3"/>
    </row>
    <row r="2057" spans="20:30" hidden="1" x14ac:dyDescent="0.25">
      <c r="T2057" s="3"/>
      <c r="U2057" s="8"/>
      <c r="V2057" s="3"/>
      <c r="W2057" s="3"/>
      <c r="X2057" s="3"/>
      <c r="Y2057" s="3"/>
      <c r="Z2057" s="3"/>
      <c r="AA2057" s="3"/>
      <c r="AB2057" s="3"/>
      <c r="AC2057" s="3"/>
      <c r="AD2057" s="3"/>
    </row>
    <row r="2058" spans="20:30" hidden="1" x14ac:dyDescent="0.25">
      <c r="T2058" s="3"/>
      <c r="U2058" s="8"/>
      <c r="V2058" s="3"/>
      <c r="W2058" s="3"/>
      <c r="X2058" s="3"/>
      <c r="Y2058" s="3"/>
      <c r="Z2058" s="3"/>
      <c r="AA2058" s="3"/>
      <c r="AB2058" s="3"/>
      <c r="AC2058" s="3"/>
      <c r="AD2058" s="3"/>
    </row>
    <row r="2059" spans="20:30" hidden="1" x14ac:dyDescent="0.25">
      <c r="T2059" s="3"/>
      <c r="U2059" s="8"/>
      <c r="V2059" s="3"/>
      <c r="W2059" s="3"/>
      <c r="X2059" s="3"/>
      <c r="Y2059" s="3"/>
      <c r="Z2059" s="3"/>
      <c r="AA2059" s="3"/>
      <c r="AB2059" s="3"/>
      <c r="AC2059" s="3"/>
      <c r="AD2059" s="3"/>
    </row>
    <row r="2060" spans="20:30" hidden="1" x14ac:dyDescent="0.25">
      <c r="T2060" s="3"/>
      <c r="U2060" s="8"/>
      <c r="V2060" s="3"/>
      <c r="W2060" s="3"/>
      <c r="X2060" s="3"/>
      <c r="Y2060" s="3"/>
      <c r="Z2060" s="3"/>
      <c r="AA2060" s="3"/>
      <c r="AB2060" s="3"/>
      <c r="AC2060" s="3"/>
      <c r="AD2060" s="3"/>
    </row>
    <row r="2061" spans="20:30" hidden="1" x14ac:dyDescent="0.25">
      <c r="T2061" s="3"/>
      <c r="U2061" s="8"/>
      <c r="V2061" s="3"/>
      <c r="W2061" s="3"/>
      <c r="X2061" s="3"/>
      <c r="Y2061" s="3"/>
      <c r="Z2061" s="3"/>
      <c r="AA2061" s="3"/>
      <c r="AB2061" s="3"/>
      <c r="AC2061" s="3"/>
      <c r="AD2061" s="3"/>
    </row>
    <row r="2062" spans="20:30" hidden="1" x14ac:dyDescent="0.25">
      <c r="T2062" s="3"/>
      <c r="U2062" s="8"/>
      <c r="V2062" s="3"/>
      <c r="W2062" s="3"/>
      <c r="X2062" s="3"/>
      <c r="Y2062" s="3"/>
      <c r="Z2062" s="3"/>
      <c r="AA2062" s="3"/>
      <c r="AB2062" s="3"/>
      <c r="AC2062" s="3"/>
      <c r="AD2062" s="3"/>
    </row>
    <row r="2063" spans="20:30" hidden="1" x14ac:dyDescent="0.25">
      <c r="T2063" s="3"/>
      <c r="U2063" s="8"/>
      <c r="V2063" s="3"/>
      <c r="W2063" s="3"/>
      <c r="X2063" s="3"/>
      <c r="Y2063" s="3"/>
      <c r="Z2063" s="3"/>
      <c r="AA2063" s="3"/>
      <c r="AB2063" s="3"/>
      <c r="AC2063" s="3"/>
      <c r="AD2063" s="3"/>
    </row>
    <row r="2064" spans="20:30" hidden="1" x14ac:dyDescent="0.25">
      <c r="T2064" s="3"/>
      <c r="U2064" s="8"/>
      <c r="V2064" s="3"/>
      <c r="W2064" s="3"/>
      <c r="X2064" s="3"/>
      <c r="Y2064" s="3"/>
      <c r="Z2064" s="3"/>
      <c r="AA2064" s="3"/>
      <c r="AB2064" s="3"/>
      <c r="AC2064" s="3"/>
      <c r="AD2064" s="3"/>
    </row>
    <row r="2065" spans="20:30" hidden="1" x14ac:dyDescent="0.25">
      <c r="T2065" s="3"/>
      <c r="U2065" s="8"/>
      <c r="V2065" s="3"/>
      <c r="W2065" s="3"/>
      <c r="X2065" s="3"/>
      <c r="Y2065" s="3"/>
      <c r="Z2065" s="3"/>
      <c r="AA2065" s="3"/>
      <c r="AB2065" s="3"/>
      <c r="AC2065" s="3"/>
      <c r="AD2065" s="3"/>
    </row>
    <row r="2066" spans="20:30" hidden="1" x14ac:dyDescent="0.25">
      <c r="T2066" s="3"/>
      <c r="U2066" s="8"/>
      <c r="V2066" s="3"/>
      <c r="W2066" s="3"/>
      <c r="X2066" s="3"/>
      <c r="Y2066" s="3"/>
      <c r="Z2066" s="3"/>
      <c r="AA2066" s="3"/>
      <c r="AB2066" s="3"/>
      <c r="AC2066" s="3"/>
      <c r="AD2066" s="3"/>
    </row>
    <row r="2067" spans="20:30" hidden="1" x14ac:dyDescent="0.25">
      <c r="T2067" s="3"/>
      <c r="U2067" s="8"/>
      <c r="V2067" s="3"/>
      <c r="W2067" s="3"/>
      <c r="X2067" s="3"/>
      <c r="Y2067" s="3"/>
      <c r="Z2067" s="3"/>
      <c r="AA2067" s="3"/>
      <c r="AB2067" s="3"/>
      <c r="AC2067" s="3"/>
      <c r="AD2067" s="3"/>
    </row>
    <row r="2068" spans="20:30" hidden="1" x14ac:dyDescent="0.25">
      <c r="T2068" s="3"/>
      <c r="U2068" s="8"/>
      <c r="V2068" s="3"/>
      <c r="W2068" s="3"/>
      <c r="X2068" s="3"/>
      <c r="Y2068" s="3"/>
      <c r="Z2068" s="3"/>
      <c r="AA2068" s="3"/>
      <c r="AB2068" s="3"/>
      <c r="AC2068" s="3"/>
      <c r="AD2068" s="3"/>
    </row>
    <row r="2069" spans="20:30" hidden="1" x14ac:dyDescent="0.25">
      <c r="T2069" s="3"/>
      <c r="U2069" s="8"/>
      <c r="V2069" s="3"/>
      <c r="W2069" s="3"/>
      <c r="X2069" s="3"/>
      <c r="Y2069" s="3"/>
      <c r="Z2069" s="3"/>
      <c r="AA2069" s="3"/>
      <c r="AB2069" s="3"/>
      <c r="AC2069" s="3"/>
      <c r="AD2069" s="3"/>
    </row>
    <row r="2070" spans="20:30" hidden="1" x14ac:dyDescent="0.25">
      <c r="T2070" s="3"/>
      <c r="U2070" s="8"/>
      <c r="V2070" s="3"/>
      <c r="W2070" s="3"/>
      <c r="X2070" s="3"/>
      <c r="Y2070" s="3"/>
      <c r="Z2070" s="3"/>
      <c r="AA2070" s="3"/>
      <c r="AB2070" s="3"/>
      <c r="AC2070" s="3"/>
      <c r="AD2070" s="3"/>
    </row>
    <row r="2071" spans="20:30" hidden="1" x14ac:dyDescent="0.25">
      <c r="T2071" s="3"/>
      <c r="U2071" s="8"/>
      <c r="V2071" s="3"/>
      <c r="W2071" s="3"/>
      <c r="X2071" s="3"/>
      <c r="Y2071" s="3"/>
      <c r="Z2071" s="3"/>
      <c r="AA2071" s="3"/>
      <c r="AB2071" s="3"/>
      <c r="AC2071" s="3"/>
      <c r="AD2071" s="3"/>
    </row>
    <row r="2072" spans="20:30" hidden="1" x14ac:dyDescent="0.25">
      <c r="T2072" s="3"/>
      <c r="U2072" s="8"/>
      <c r="V2072" s="3"/>
      <c r="W2072" s="3"/>
      <c r="X2072" s="3"/>
      <c r="Y2072" s="3"/>
      <c r="Z2072" s="3"/>
      <c r="AA2072" s="3"/>
      <c r="AB2072" s="3"/>
      <c r="AC2072" s="3"/>
      <c r="AD2072" s="3"/>
    </row>
    <row r="2073" spans="20:30" hidden="1" x14ac:dyDescent="0.25">
      <c r="T2073" s="3"/>
      <c r="U2073" s="8"/>
      <c r="V2073" s="3"/>
      <c r="W2073" s="3"/>
      <c r="X2073" s="3"/>
      <c r="Y2073" s="3"/>
      <c r="Z2073" s="3"/>
      <c r="AA2073" s="3"/>
      <c r="AB2073" s="3"/>
      <c r="AC2073" s="3"/>
      <c r="AD2073" s="3"/>
    </row>
    <row r="2074" spans="20:30" hidden="1" x14ac:dyDescent="0.25">
      <c r="T2074" s="3"/>
      <c r="U2074" s="8"/>
      <c r="V2074" s="3"/>
      <c r="W2074" s="3"/>
      <c r="X2074" s="3"/>
      <c r="Y2074" s="3"/>
      <c r="Z2074" s="3"/>
      <c r="AA2074" s="3"/>
      <c r="AB2074" s="3"/>
      <c r="AC2074" s="3"/>
      <c r="AD2074" s="3"/>
    </row>
    <row r="2075" spans="20:30" hidden="1" x14ac:dyDescent="0.25">
      <c r="T2075" s="3"/>
      <c r="U2075" s="8"/>
      <c r="V2075" s="3"/>
      <c r="W2075" s="3"/>
      <c r="X2075" s="3"/>
      <c r="Y2075" s="3"/>
      <c r="Z2075" s="3"/>
      <c r="AA2075" s="3"/>
      <c r="AB2075" s="3"/>
      <c r="AC2075" s="3"/>
      <c r="AD2075" s="3"/>
    </row>
    <row r="2076" spans="20:30" hidden="1" x14ac:dyDescent="0.25">
      <c r="T2076" s="3"/>
      <c r="U2076" s="8"/>
      <c r="V2076" s="3"/>
      <c r="W2076" s="3"/>
      <c r="X2076" s="3"/>
      <c r="Y2076" s="3"/>
      <c r="Z2076" s="3"/>
      <c r="AA2076" s="3"/>
      <c r="AB2076" s="3"/>
      <c r="AC2076" s="3"/>
      <c r="AD2076" s="3"/>
    </row>
    <row r="2077" spans="20:30" hidden="1" x14ac:dyDescent="0.25">
      <c r="T2077" s="3"/>
      <c r="U2077" s="8"/>
      <c r="V2077" s="3"/>
      <c r="W2077" s="3"/>
      <c r="X2077" s="3"/>
      <c r="Y2077" s="3"/>
      <c r="Z2077" s="3"/>
      <c r="AA2077" s="3"/>
      <c r="AB2077" s="3"/>
      <c r="AC2077" s="3"/>
      <c r="AD2077" s="3"/>
    </row>
    <row r="2078" spans="20:30" hidden="1" x14ac:dyDescent="0.25">
      <c r="T2078" s="3"/>
      <c r="U2078" s="8"/>
      <c r="V2078" s="3"/>
      <c r="W2078" s="3"/>
      <c r="X2078" s="3"/>
      <c r="Y2078" s="3"/>
      <c r="Z2078" s="3"/>
      <c r="AA2078" s="3"/>
      <c r="AB2078" s="3"/>
      <c r="AC2078" s="3"/>
      <c r="AD2078" s="3"/>
    </row>
    <row r="2079" spans="20:30" hidden="1" x14ac:dyDescent="0.25">
      <c r="T2079" s="3"/>
      <c r="U2079" s="8"/>
      <c r="V2079" s="3"/>
      <c r="W2079" s="3"/>
      <c r="X2079" s="3"/>
      <c r="Y2079" s="3"/>
      <c r="Z2079" s="3"/>
      <c r="AA2079" s="3"/>
      <c r="AB2079" s="3"/>
      <c r="AC2079" s="3"/>
      <c r="AD2079" s="3"/>
    </row>
    <row r="2080" spans="20:30" hidden="1" x14ac:dyDescent="0.25">
      <c r="T2080" s="3"/>
      <c r="U2080" s="8"/>
      <c r="V2080" s="3"/>
      <c r="W2080" s="3"/>
      <c r="X2080" s="3"/>
      <c r="Y2080" s="3"/>
      <c r="Z2080" s="3"/>
      <c r="AA2080" s="3"/>
      <c r="AB2080" s="3"/>
      <c r="AC2080" s="3"/>
      <c r="AD2080" s="3"/>
    </row>
    <row r="2081" spans="20:30" hidden="1" x14ac:dyDescent="0.25">
      <c r="T2081" s="3"/>
      <c r="U2081" s="8"/>
      <c r="V2081" s="3"/>
      <c r="W2081" s="3"/>
      <c r="X2081" s="3"/>
      <c r="Y2081" s="3"/>
      <c r="Z2081" s="3"/>
      <c r="AA2081" s="3"/>
      <c r="AB2081" s="3"/>
      <c r="AC2081" s="3"/>
      <c r="AD2081" s="3"/>
    </row>
    <row r="2082" spans="20:30" hidden="1" x14ac:dyDescent="0.25">
      <c r="T2082" s="3"/>
      <c r="U2082" s="8"/>
      <c r="V2082" s="3"/>
      <c r="W2082" s="3"/>
      <c r="X2082" s="3"/>
      <c r="Y2082" s="3"/>
      <c r="Z2082" s="3"/>
      <c r="AA2082" s="3"/>
      <c r="AB2082" s="3"/>
      <c r="AC2082" s="3"/>
      <c r="AD2082" s="3"/>
    </row>
    <row r="2083" spans="20:30" hidden="1" x14ac:dyDescent="0.25">
      <c r="T2083" s="3"/>
      <c r="U2083" s="8"/>
      <c r="V2083" s="3"/>
      <c r="W2083" s="3"/>
      <c r="X2083" s="3"/>
      <c r="Y2083" s="3"/>
      <c r="Z2083" s="3"/>
      <c r="AA2083" s="3"/>
      <c r="AB2083" s="3"/>
      <c r="AC2083" s="3"/>
      <c r="AD2083" s="3"/>
    </row>
    <row r="2084" spans="20:30" hidden="1" x14ac:dyDescent="0.25">
      <c r="T2084" s="3"/>
      <c r="U2084" s="8"/>
      <c r="V2084" s="3"/>
      <c r="W2084" s="3"/>
      <c r="X2084" s="3"/>
      <c r="Y2084" s="3"/>
      <c r="Z2084" s="3"/>
      <c r="AA2084" s="3"/>
      <c r="AB2084" s="3"/>
      <c r="AC2084" s="3"/>
      <c r="AD2084" s="3"/>
    </row>
    <row r="2085" spans="20:30" hidden="1" x14ac:dyDescent="0.25">
      <c r="T2085" s="3"/>
      <c r="U2085" s="8"/>
      <c r="V2085" s="3"/>
      <c r="W2085" s="3"/>
      <c r="X2085" s="3"/>
      <c r="Y2085" s="3"/>
      <c r="Z2085" s="3"/>
      <c r="AA2085" s="3"/>
      <c r="AB2085" s="3"/>
      <c r="AC2085" s="3"/>
      <c r="AD2085" s="3"/>
    </row>
    <row r="2086" spans="20:30" hidden="1" x14ac:dyDescent="0.25">
      <c r="T2086" s="3"/>
      <c r="U2086" s="8"/>
      <c r="V2086" s="3"/>
      <c r="W2086" s="3"/>
      <c r="X2086" s="3"/>
      <c r="Y2086" s="3"/>
      <c r="Z2086" s="3"/>
      <c r="AA2086" s="3"/>
      <c r="AB2086" s="3"/>
      <c r="AC2086" s="3"/>
      <c r="AD2086" s="3"/>
    </row>
    <row r="2087" spans="20:30" hidden="1" x14ac:dyDescent="0.25">
      <c r="T2087" s="3"/>
      <c r="U2087" s="8"/>
      <c r="V2087" s="3"/>
      <c r="W2087" s="3"/>
      <c r="X2087" s="3"/>
      <c r="Y2087" s="3"/>
      <c r="Z2087" s="3"/>
      <c r="AA2087" s="3"/>
      <c r="AB2087" s="3"/>
      <c r="AC2087" s="3"/>
      <c r="AD2087" s="3"/>
    </row>
    <row r="2088" spans="20:30" hidden="1" x14ac:dyDescent="0.25">
      <c r="T2088" s="3"/>
      <c r="U2088" s="8"/>
      <c r="V2088" s="3"/>
      <c r="W2088" s="3"/>
      <c r="X2088" s="3"/>
      <c r="Y2088" s="3"/>
      <c r="Z2088" s="3"/>
      <c r="AA2088" s="3"/>
      <c r="AB2088" s="3"/>
      <c r="AC2088" s="3"/>
      <c r="AD2088" s="3"/>
    </row>
    <row r="2089" spans="20:30" hidden="1" x14ac:dyDescent="0.25">
      <c r="T2089" s="3"/>
      <c r="U2089" s="8"/>
      <c r="V2089" s="3"/>
      <c r="W2089" s="3"/>
      <c r="X2089" s="3"/>
      <c r="Y2089" s="3"/>
      <c r="Z2089" s="3"/>
      <c r="AA2089" s="3"/>
      <c r="AB2089" s="3"/>
      <c r="AC2089" s="3"/>
      <c r="AD2089" s="3"/>
    </row>
    <row r="2090" spans="20:30" hidden="1" x14ac:dyDescent="0.25">
      <c r="T2090" s="3"/>
      <c r="U2090" s="8"/>
      <c r="V2090" s="3"/>
      <c r="W2090" s="3"/>
      <c r="X2090" s="3"/>
      <c r="Y2090" s="3"/>
      <c r="Z2090" s="3"/>
      <c r="AA2090" s="3"/>
      <c r="AB2090" s="3"/>
      <c r="AC2090" s="3"/>
      <c r="AD2090" s="3"/>
    </row>
    <row r="2091" spans="20:30" hidden="1" x14ac:dyDescent="0.25">
      <c r="T2091" s="3"/>
      <c r="U2091" s="8"/>
      <c r="V2091" s="3"/>
      <c r="W2091" s="3"/>
      <c r="X2091" s="3"/>
      <c r="Y2091" s="3"/>
      <c r="Z2091" s="3"/>
      <c r="AA2091" s="3"/>
      <c r="AB2091" s="3"/>
      <c r="AC2091" s="3"/>
      <c r="AD2091" s="3"/>
    </row>
    <row r="2092" spans="20:30" hidden="1" x14ac:dyDescent="0.25">
      <c r="T2092" s="3"/>
      <c r="U2092" s="8"/>
      <c r="V2092" s="3"/>
      <c r="W2092" s="3"/>
      <c r="X2092" s="3"/>
      <c r="Y2092" s="3"/>
      <c r="Z2092" s="3"/>
      <c r="AA2092" s="3"/>
      <c r="AB2092" s="3"/>
      <c r="AC2092" s="3"/>
      <c r="AD2092" s="3"/>
    </row>
    <row r="2093" spans="20:30" hidden="1" x14ac:dyDescent="0.25">
      <c r="T2093" s="3"/>
      <c r="U2093" s="8"/>
      <c r="V2093" s="3"/>
      <c r="W2093" s="3"/>
      <c r="X2093" s="3"/>
      <c r="Y2093" s="3"/>
      <c r="Z2093" s="3"/>
      <c r="AA2093" s="3"/>
      <c r="AB2093" s="3"/>
      <c r="AC2093" s="3"/>
      <c r="AD2093" s="3"/>
    </row>
    <row r="2094" spans="20:30" hidden="1" x14ac:dyDescent="0.25">
      <c r="T2094" s="3"/>
      <c r="U2094" s="8"/>
      <c r="V2094" s="3"/>
      <c r="W2094" s="3"/>
      <c r="X2094" s="3"/>
      <c r="Y2094" s="3"/>
      <c r="Z2094" s="3"/>
      <c r="AA2094" s="3"/>
      <c r="AB2094" s="3"/>
      <c r="AC2094" s="3"/>
      <c r="AD2094" s="3"/>
    </row>
    <row r="2095" spans="20:30" hidden="1" x14ac:dyDescent="0.25">
      <c r="T2095" s="3"/>
      <c r="U2095" s="8"/>
      <c r="V2095" s="3"/>
      <c r="W2095" s="3"/>
      <c r="X2095" s="3"/>
      <c r="Y2095" s="3"/>
      <c r="Z2095" s="3"/>
      <c r="AA2095" s="3"/>
      <c r="AB2095" s="3"/>
      <c r="AC2095" s="3"/>
      <c r="AD2095" s="3"/>
    </row>
    <row r="2096" spans="20:30" hidden="1" x14ac:dyDescent="0.25">
      <c r="T2096" s="3"/>
      <c r="U2096" s="8"/>
      <c r="V2096" s="3"/>
      <c r="W2096" s="3"/>
      <c r="X2096" s="3"/>
      <c r="Y2096" s="3"/>
      <c r="Z2096" s="3"/>
      <c r="AA2096" s="3"/>
      <c r="AB2096" s="3"/>
      <c r="AC2096" s="3"/>
      <c r="AD2096" s="3"/>
    </row>
    <row r="2097" spans="20:30" hidden="1" x14ac:dyDescent="0.25">
      <c r="T2097" s="3"/>
      <c r="U2097" s="8"/>
      <c r="V2097" s="3"/>
      <c r="W2097" s="3"/>
      <c r="X2097" s="3"/>
      <c r="Y2097" s="3"/>
      <c r="Z2097" s="3"/>
      <c r="AA2097" s="3"/>
      <c r="AB2097" s="3"/>
      <c r="AC2097" s="3"/>
      <c r="AD2097" s="3"/>
    </row>
    <row r="2098" spans="20:30" hidden="1" x14ac:dyDescent="0.25">
      <c r="T2098" s="3"/>
      <c r="U2098" s="8"/>
      <c r="V2098" s="3"/>
      <c r="W2098" s="3"/>
      <c r="X2098" s="3"/>
      <c r="Y2098" s="3"/>
      <c r="Z2098" s="3"/>
      <c r="AA2098" s="3"/>
      <c r="AB2098" s="3"/>
      <c r="AC2098" s="3"/>
      <c r="AD2098" s="3"/>
    </row>
    <row r="2099" spans="20:30" hidden="1" x14ac:dyDescent="0.25">
      <c r="T2099" s="3"/>
      <c r="U2099" s="8"/>
      <c r="V2099" s="3"/>
      <c r="W2099" s="3"/>
      <c r="X2099" s="3"/>
      <c r="Y2099" s="3"/>
      <c r="Z2099" s="3"/>
      <c r="AA2099" s="3"/>
      <c r="AB2099" s="3"/>
      <c r="AC2099" s="3"/>
      <c r="AD2099" s="3"/>
    </row>
    <row r="2100" spans="20:30" hidden="1" x14ac:dyDescent="0.25">
      <c r="T2100" s="3"/>
      <c r="U2100" s="8"/>
      <c r="V2100" s="3"/>
      <c r="W2100" s="3"/>
      <c r="X2100" s="3"/>
      <c r="Y2100" s="3"/>
      <c r="Z2100" s="3"/>
      <c r="AA2100" s="3"/>
      <c r="AB2100" s="3"/>
      <c r="AC2100" s="3"/>
      <c r="AD2100" s="3"/>
    </row>
    <row r="2101" spans="20:30" hidden="1" x14ac:dyDescent="0.25">
      <c r="T2101" s="3"/>
      <c r="U2101" s="8"/>
      <c r="V2101" s="3"/>
      <c r="W2101" s="3"/>
      <c r="X2101" s="3"/>
      <c r="Y2101" s="3"/>
      <c r="Z2101" s="3"/>
      <c r="AA2101" s="3"/>
      <c r="AB2101" s="3"/>
      <c r="AC2101" s="3"/>
      <c r="AD2101" s="3"/>
    </row>
    <row r="2102" spans="20:30" hidden="1" x14ac:dyDescent="0.25">
      <c r="T2102" s="3"/>
      <c r="U2102" s="8"/>
      <c r="V2102" s="3"/>
      <c r="W2102" s="3"/>
      <c r="X2102" s="3"/>
      <c r="Y2102" s="3"/>
      <c r="Z2102" s="3"/>
      <c r="AA2102" s="3"/>
      <c r="AB2102" s="3"/>
      <c r="AC2102" s="3"/>
      <c r="AD2102" s="3"/>
    </row>
    <row r="2103" spans="20:30" hidden="1" x14ac:dyDescent="0.25">
      <c r="T2103" s="3"/>
      <c r="U2103" s="8"/>
      <c r="V2103" s="3"/>
      <c r="W2103" s="3"/>
      <c r="X2103" s="3"/>
      <c r="Y2103" s="3"/>
      <c r="Z2103" s="3"/>
      <c r="AA2103" s="3"/>
      <c r="AB2103" s="3"/>
      <c r="AC2103" s="3"/>
      <c r="AD2103" s="3"/>
    </row>
    <row r="2104" spans="20:30" hidden="1" x14ac:dyDescent="0.25">
      <c r="T2104" s="3"/>
      <c r="U2104" s="8"/>
      <c r="V2104" s="3"/>
      <c r="W2104" s="3"/>
      <c r="X2104" s="3"/>
      <c r="Y2104" s="3"/>
      <c r="Z2104" s="3"/>
      <c r="AA2104" s="3"/>
      <c r="AB2104" s="3"/>
      <c r="AC2104" s="3"/>
      <c r="AD2104" s="3"/>
    </row>
    <row r="2105" spans="20:30" hidden="1" x14ac:dyDescent="0.25">
      <c r="T2105" s="3"/>
      <c r="U2105" s="8"/>
      <c r="V2105" s="3"/>
      <c r="W2105" s="3"/>
      <c r="X2105" s="3"/>
      <c r="Y2105" s="3"/>
      <c r="Z2105" s="3"/>
      <c r="AA2105" s="3"/>
      <c r="AB2105" s="3"/>
      <c r="AC2105" s="3"/>
      <c r="AD2105" s="3"/>
    </row>
    <row r="2106" spans="20:30" hidden="1" x14ac:dyDescent="0.25">
      <c r="T2106" s="3"/>
      <c r="U2106" s="8"/>
      <c r="V2106" s="3"/>
      <c r="W2106" s="3"/>
      <c r="X2106" s="3"/>
      <c r="Y2106" s="3"/>
      <c r="Z2106" s="3"/>
      <c r="AA2106" s="3"/>
      <c r="AB2106" s="3"/>
      <c r="AC2106" s="3"/>
      <c r="AD2106" s="3"/>
    </row>
    <row r="2107" spans="20:30" hidden="1" x14ac:dyDescent="0.25">
      <c r="T2107" s="3"/>
      <c r="U2107" s="8"/>
      <c r="V2107" s="3"/>
      <c r="W2107" s="3"/>
      <c r="X2107" s="3"/>
      <c r="Y2107" s="3"/>
      <c r="Z2107" s="3"/>
      <c r="AA2107" s="3"/>
      <c r="AB2107" s="3"/>
      <c r="AC2107" s="3"/>
      <c r="AD2107" s="3"/>
    </row>
    <row r="2108" spans="20:30" hidden="1" x14ac:dyDescent="0.25">
      <c r="T2108" s="3"/>
      <c r="U2108" s="8"/>
      <c r="V2108" s="3"/>
      <c r="W2108" s="3"/>
      <c r="X2108" s="3"/>
      <c r="Y2108" s="3"/>
      <c r="Z2108" s="3"/>
      <c r="AA2108" s="3"/>
      <c r="AB2108" s="3"/>
      <c r="AC2108" s="3"/>
      <c r="AD2108" s="3"/>
    </row>
    <row r="2109" spans="20:30" hidden="1" x14ac:dyDescent="0.25">
      <c r="T2109" s="3"/>
      <c r="U2109" s="8"/>
      <c r="V2109" s="3"/>
      <c r="W2109" s="3"/>
      <c r="X2109" s="3"/>
      <c r="Y2109" s="3"/>
      <c r="Z2109" s="3"/>
      <c r="AA2109" s="3"/>
      <c r="AB2109" s="3"/>
      <c r="AC2109" s="3"/>
      <c r="AD2109" s="3"/>
    </row>
    <row r="2110" spans="20:30" hidden="1" x14ac:dyDescent="0.25">
      <c r="T2110" s="3"/>
      <c r="U2110" s="8"/>
      <c r="V2110" s="3"/>
      <c r="W2110" s="3"/>
      <c r="X2110" s="3"/>
      <c r="Y2110" s="3"/>
      <c r="Z2110" s="3"/>
      <c r="AA2110" s="3"/>
      <c r="AB2110" s="3"/>
      <c r="AC2110" s="3"/>
      <c r="AD2110" s="3"/>
    </row>
    <row r="2111" spans="20:30" hidden="1" x14ac:dyDescent="0.25">
      <c r="T2111" s="3"/>
      <c r="U2111" s="8"/>
      <c r="V2111" s="3"/>
      <c r="W2111" s="3"/>
      <c r="X2111" s="3"/>
      <c r="Y2111" s="3"/>
      <c r="Z2111" s="3"/>
      <c r="AA2111" s="3"/>
      <c r="AB2111" s="3"/>
      <c r="AC2111" s="3"/>
      <c r="AD2111" s="3"/>
    </row>
    <row r="2112" spans="20:30" hidden="1" x14ac:dyDescent="0.25">
      <c r="T2112" s="3"/>
      <c r="U2112" s="8"/>
      <c r="V2112" s="3"/>
      <c r="W2112" s="3"/>
      <c r="X2112" s="3"/>
      <c r="Y2112" s="3"/>
      <c r="Z2112" s="3"/>
      <c r="AA2112" s="3"/>
      <c r="AB2112" s="3"/>
      <c r="AC2112" s="3"/>
      <c r="AD2112" s="3"/>
    </row>
    <row r="2113" spans="20:30" hidden="1" x14ac:dyDescent="0.25">
      <c r="T2113" s="3"/>
      <c r="U2113" s="8"/>
      <c r="V2113" s="3"/>
      <c r="W2113" s="3"/>
      <c r="X2113" s="3"/>
      <c r="Y2113" s="3"/>
      <c r="Z2113" s="3"/>
      <c r="AA2113" s="3"/>
      <c r="AB2113" s="3"/>
      <c r="AC2113" s="3"/>
      <c r="AD2113" s="3"/>
    </row>
    <row r="2114" spans="20:30" hidden="1" x14ac:dyDescent="0.25">
      <c r="T2114" s="3"/>
      <c r="U2114" s="8"/>
      <c r="V2114" s="3"/>
      <c r="W2114" s="3"/>
      <c r="X2114" s="3"/>
      <c r="Y2114" s="3"/>
      <c r="Z2114" s="3"/>
      <c r="AA2114" s="3"/>
      <c r="AB2114" s="3"/>
      <c r="AC2114" s="3"/>
      <c r="AD2114" s="3"/>
    </row>
    <row r="2115" spans="20:30" hidden="1" x14ac:dyDescent="0.25">
      <c r="T2115" s="3"/>
      <c r="U2115" s="8"/>
      <c r="V2115" s="3"/>
      <c r="W2115" s="3"/>
      <c r="X2115" s="3"/>
      <c r="Y2115" s="3"/>
      <c r="Z2115" s="3"/>
      <c r="AA2115" s="3"/>
      <c r="AB2115" s="3"/>
      <c r="AC2115" s="3"/>
      <c r="AD2115" s="3"/>
    </row>
    <row r="2116" spans="20:30" hidden="1" x14ac:dyDescent="0.25">
      <c r="T2116" s="3"/>
      <c r="U2116" s="8"/>
      <c r="V2116" s="3"/>
      <c r="W2116" s="3"/>
      <c r="X2116" s="3"/>
      <c r="Y2116" s="3"/>
      <c r="Z2116" s="3"/>
      <c r="AA2116" s="3"/>
      <c r="AB2116" s="3"/>
      <c r="AC2116" s="3"/>
      <c r="AD2116" s="3"/>
    </row>
    <row r="2117" spans="20:30" hidden="1" x14ac:dyDescent="0.25">
      <c r="T2117" s="3"/>
      <c r="U2117" s="8"/>
      <c r="V2117" s="3"/>
      <c r="W2117" s="3"/>
      <c r="X2117" s="3"/>
      <c r="Y2117" s="3"/>
      <c r="Z2117" s="3"/>
      <c r="AA2117" s="3"/>
      <c r="AB2117" s="3"/>
      <c r="AC2117" s="3"/>
      <c r="AD2117" s="3"/>
    </row>
    <row r="2118" spans="20:30" hidden="1" x14ac:dyDescent="0.25">
      <c r="T2118" s="3"/>
      <c r="U2118" s="8"/>
      <c r="V2118" s="3"/>
      <c r="W2118" s="3"/>
      <c r="X2118" s="3"/>
      <c r="Y2118" s="3"/>
      <c r="Z2118" s="3"/>
      <c r="AA2118" s="3"/>
      <c r="AB2118" s="3"/>
      <c r="AC2118" s="3"/>
      <c r="AD2118" s="3"/>
    </row>
    <row r="2119" spans="20:30" hidden="1" x14ac:dyDescent="0.25">
      <c r="T2119" s="3"/>
      <c r="U2119" s="8"/>
      <c r="V2119" s="3"/>
      <c r="W2119" s="3"/>
      <c r="X2119" s="3"/>
      <c r="Y2119" s="3"/>
      <c r="Z2119" s="3"/>
      <c r="AA2119" s="3"/>
      <c r="AB2119" s="3"/>
      <c r="AC2119" s="3"/>
      <c r="AD2119" s="3"/>
    </row>
    <row r="2120" spans="20:30" hidden="1" x14ac:dyDescent="0.25">
      <c r="T2120" s="3"/>
      <c r="U2120" s="8"/>
      <c r="V2120" s="3"/>
      <c r="W2120" s="3"/>
      <c r="X2120" s="3"/>
      <c r="Y2120" s="3"/>
      <c r="Z2120" s="3"/>
      <c r="AA2120" s="3"/>
      <c r="AB2120" s="3"/>
      <c r="AC2120" s="3"/>
      <c r="AD2120" s="3"/>
    </row>
    <row r="2121" spans="20:30" hidden="1" x14ac:dyDescent="0.25">
      <c r="T2121" s="3"/>
      <c r="U2121" s="8"/>
      <c r="V2121" s="3"/>
      <c r="W2121" s="3"/>
      <c r="X2121" s="3"/>
      <c r="Y2121" s="3"/>
      <c r="Z2121" s="3"/>
      <c r="AA2121" s="3"/>
      <c r="AB2121" s="3"/>
      <c r="AC2121" s="3"/>
      <c r="AD2121" s="3"/>
    </row>
    <row r="2122" spans="20:30" hidden="1" x14ac:dyDescent="0.25">
      <c r="T2122" s="3"/>
      <c r="U2122" s="8"/>
      <c r="V2122" s="3"/>
      <c r="W2122" s="3"/>
      <c r="X2122" s="3"/>
      <c r="Y2122" s="3"/>
      <c r="Z2122" s="3"/>
      <c r="AA2122" s="3"/>
      <c r="AB2122" s="3"/>
      <c r="AC2122" s="3"/>
      <c r="AD2122" s="3"/>
    </row>
    <row r="2123" spans="20:30" hidden="1" x14ac:dyDescent="0.25">
      <c r="T2123" s="3"/>
      <c r="U2123" s="8"/>
      <c r="V2123" s="3"/>
      <c r="W2123" s="3"/>
      <c r="X2123" s="3"/>
      <c r="Y2123" s="3"/>
      <c r="Z2123" s="3"/>
      <c r="AA2123" s="3"/>
      <c r="AB2123" s="3"/>
      <c r="AC2123" s="3"/>
      <c r="AD2123" s="3"/>
    </row>
    <row r="2124" spans="20:30" hidden="1" x14ac:dyDescent="0.25">
      <c r="T2124" s="3"/>
      <c r="U2124" s="8"/>
      <c r="V2124" s="3"/>
      <c r="W2124" s="3"/>
      <c r="X2124" s="3"/>
      <c r="Y2124" s="3"/>
      <c r="Z2124" s="3"/>
      <c r="AA2124" s="3"/>
      <c r="AB2124" s="3"/>
      <c r="AC2124" s="3"/>
      <c r="AD2124" s="3"/>
    </row>
    <row r="2125" spans="20:30" hidden="1" x14ac:dyDescent="0.25">
      <c r="T2125" s="3"/>
      <c r="U2125" s="8"/>
      <c r="V2125" s="3"/>
      <c r="W2125" s="3"/>
      <c r="X2125" s="3"/>
      <c r="Y2125" s="3"/>
      <c r="Z2125" s="3"/>
      <c r="AA2125" s="3"/>
      <c r="AB2125" s="3"/>
      <c r="AC2125" s="3"/>
      <c r="AD2125" s="3"/>
    </row>
    <row r="2126" spans="20:30" hidden="1" x14ac:dyDescent="0.25">
      <c r="T2126" s="3"/>
      <c r="U2126" s="8"/>
      <c r="V2126" s="3"/>
      <c r="W2126" s="3"/>
      <c r="X2126" s="3"/>
      <c r="Y2126" s="3"/>
      <c r="Z2126" s="3"/>
      <c r="AA2126" s="3"/>
      <c r="AB2126" s="3"/>
      <c r="AC2126" s="3"/>
      <c r="AD2126" s="3"/>
    </row>
    <row r="2127" spans="20:30" hidden="1" x14ac:dyDescent="0.25">
      <c r="T2127" s="3"/>
      <c r="U2127" s="8"/>
      <c r="V2127" s="3"/>
      <c r="W2127" s="3"/>
      <c r="X2127" s="3"/>
      <c r="Y2127" s="3"/>
      <c r="Z2127" s="3"/>
      <c r="AA2127" s="3"/>
      <c r="AB2127" s="3"/>
      <c r="AC2127" s="3"/>
      <c r="AD2127" s="3"/>
    </row>
    <row r="2128" spans="20:30" hidden="1" x14ac:dyDescent="0.25">
      <c r="T2128" s="3"/>
      <c r="U2128" s="8"/>
      <c r="V2128" s="3"/>
      <c r="W2128" s="3"/>
      <c r="X2128" s="3"/>
      <c r="Y2128" s="3"/>
      <c r="Z2128" s="3"/>
      <c r="AA2128" s="3"/>
      <c r="AB2128" s="3"/>
      <c r="AC2128" s="3"/>
      <c r="AD2128" s="3"/>
    </row>
    <row r="2129" spans="20:30" hidden="1" x14ac:dyDescent="0.25">
      <c r="T2129" s="3"/>
      <c r="U2129" s="8"/>
      <c r="V2129" s="3"/>
      <c r="W2129" s="3"/>
      <c r="X2129" s="3"/>
      <c r="Y2129" s="3"/>
      <c r="Z2129" s="3"/>
      <c r="AA2129" s="3"/>
      <c r="AB2129" s="3"/>
      <c r="AC2129" s="3"/>
      <c r="AD2129" s="3"/>
    </row>
    <row r="2130" spans="20:30" hidden="1" x14ac:dyDescent="0.25">
      <c r="T2130" s="3"/>
      <c r="U2130" s="8"/>
      <c r="V2130" s="3"/>
      <c r="W2130" s="3"/>
      <c r="X2130" s="3"/>
      <c r="Y2130" s="3"/>
      <c r="Z2130" s="3"/>
      <c r="AA2130" s="3"/>
      <c r="AB2130" s="3"/>
      <c r="AC2130" s="3"/>
      <c r="AD2130" s="3"/>
    </row>
    <row r="2131" spans="20:30" hidden="1" x14ac:dyDescent="0.25">
      <c r="T2131" s="3"/>
      <c r="U2131" s="8"/>
      <c r="V2131" s="3"/>
      <c r="W2131" s="3"/>
      <c r="X2131" s="3"/>
      <c r="Y2131" s="3"/>
      <c r="Z2131" s="3"/>
      <c r="AA2131" s="3"/>
      <c r="AB2131" s="3"/>
      <c r="AC2131" s="3"/>
      <c r="AD2131" s="3"/>
    </row>
    <row r="2132" spans="20:30" hidden="1" x14ac:dyDescent="0.25">
      <c r="T2132" s="3"/>
      <c r="U2132" s="8"/>
      <c r="V2132" s="3"/>
      <c r="W2132" s="3"/>
      <c r="X2132" s="3"/>
      <c r="Y2132" s="3"/>
      <c r="Z2132" s="3"/>
      <c r="AA2132" s="3"/>
      <c r="AB2132" s="3"/>
      <c r="AC2132" s="3"/>
      <c r="AD2132" s="3"/>
    </row>
    <row r="2133" spans="20:30" hidden="1" x14ac:dyDescent="0.25">
      <c r="T2133" s="3"/>
      <c r="U2133" s="8"/>
      <c r="V2133" s="3"/>
      <c r="W2133" s="3"/>
      <c r="X2133" s="3"/>
      <c r="Y2133" s="3"/>
      <c r="Z2133" s="3"/>
      <c r="AA2133" s="3"/>
      <c r="AB2133" s="3"/>
      <c r="AC2133" s="3"/>
      <c r="AD2133" s="3"/>
    </row>
    <row r="2134" spans="20:30" hidden="1" x14ac:dyDescent="0.25">
      <c r="T2134" s="3"/>
      <c r="U2134" s="8"/>
      <c r="V2134" s="3"/>
      <c r="W2134" s="3"/>
      <c r="X2134" s="3"/>
      <c r="Y2134" s="3"/>
      <c r="Z2134" s="3"/>
      <c r="AA2134" s="3"/>
      <c r="AB2134" s="3"/>
      <c r="AC2134" s="3"/>
      <c r="AD2134" s="3"/>
    </row>
    <row r="2135" spans="20:30" hidden="1" x14ac:dyDescent="0.25">
      <c r="T2135" s="3"/>
      <c r="U2135" s="8"/>
      <c r="V2135" s="3"/>
      <c r="W2135" s="3"/>
      <c r="X2135" s="3"/>
      <c r="Y2135" s="3"/>
      <c r="Z2135" s="3"/>
      <c r="AA2135" s="3"/>
      <c r="AB2135" s="3"/>
      <c r="AC2135" s="3"/>
      <c r="AD2135" s="3"/>
    </row>
    <row r="2136" spans="20:30" hidden="1" x14ac:dyDescent="0.25">
      <c r="T2136" s="3"/>
      <c r="U2136" s="8"/>
      <c r="V2136" s="3"/>
      <c r="W2136" s="3"/>
      <c r="X2136" s="3"/>
      <c r="Y2136" s="3"/>
      <c r="Z2136" s="3"/>
      <c r="AA2136" s="3"/>
      <c r="AB2136" s="3"/>
      <c r="AC2136" s="3"/>
      <c r="AD2136" s="3"/>
    </row>
    <row r="2137" spans="20:30" hidden="1" x14ac:dyDescent="0.25">
      <c r="T2137" s="3"/>
      <c r="U2137" s="8"/>
      <c r="V2137" s="3"/>
      <c r="W2137" s="3"/>
      <c r="X2137" s="3"/>
      <c r="Y2137" s="3"/>
      <c r="Z2137" s="3"/>
      <c r="AA2137" s="3"/>
      <c r="AB2137" s="3"/>
      <c r="AC2137" s="3"/>
      <c r="AD2137" s="3"/>
    </row>
    <row r="2138" spans="20:30" hidden="1" x14ac:dyDescent="0.25">
      <c r="T2138" s="3"/>
      <c r="U2138" s="8"/>
      <c r="V2138" s="3"/>
      <c r="W2138" s="3"/>
      <c r="X2138" s="3"/>
      <c r="Y2138" s="3"/>
      <c r="Z2138" s="3"/>
      <c r="AA2138" s="3"/>
      <c r="AB2138" s="3"/>
      <c r="AC2138" s="3"/>
      <c r="AD2138" s="3"/>
    </row>
    <row r="2139" spans="20:30" hidden="1" x14ac:dyDescent="0.25">
      <c r="T2139" s="3"/>
      <c r="U2139" s="8"/>
      <c r="V2139" s="3"/>
      <c r="W2139" s="3"/>
      <c r="X2139" s="3"/>
      <c r="Y2139" s="3"/>
      <c r="Z2139" s="3"/>
      <c r="AA2139" s="3"/>
      <c r="AB2139" s="3"/>
      <c r="AC2139" s="3"/>
      <c r="AD2139" s="3"/>
    </row>
    <row r="2140" spans="20:30" hidden="1" x14ac:dyDescent="0.25">
      <c r="T2140" s="3"/>
      <c r="U2140" s="8"/>
      <c r="V2140" s="3"/>
      <c r="W2140" s="3"/>
      <c r="X2140" s="3"/>
      <c r="Y2140" s="3"/>
      <c r="Z2140" s="3"/>
      <c r="AA2140" s="3"/>
      <c r="AB2140" s="3"/>
      <c r="AC2140" s="3"/>
      <c r="AD2140" s="3"/>
    </row>
    <row r="2141" spans="20:30" hidden="1" x14ac:dyDescent="0.25">
      <c r="T2141" s="3"/>
      <c r="U2141" s="8"/>
      <c r="V2141" s="3"/>
      <c r="W2141" s="3"/>
      <c r="X2141" s="3"/>
      <c r="Y2141" s="3"/>
      <c r="Z2141" s="3"/>
      <c r="AA2141" s="3"/>
      <c r="AB2141" s="3"/>
      <c r="AC2141" s="3"/>
      <c r="AD2141" s="3"/>
    </row>
    <row r="2142" spans="20:30" hidden="1" x14ac:dyDescent="0.25">
      <c r="T2142" s="3"/>
      <c r="U2142" s="8"/>
      <c r="V2142" s="3"/>
      <c r="W2142" s="3"/>
      <c r="X2142" s="3"/>
      <c r="Y2142" s="3"/>
      <c r="Z2142" s="3"/>
      <c r="AA2142" s="3"/>
      <c r="AB2142" s="3"/>
      <c r="AC2142" s="3"/>
      <c r="AD2142" s="3"/>
    </row>
    <row r="2143" spans="20:30" hidden="1" x14ac:dyDescent="0.25">
      <c r="T2143" s="3"/>
      <c r="U2143" s="8"/>
      <c r="V2143" s="3"/>
      <c r="W2143" s="3"/>
      <c r="X2143" s="3"/>
      <c r="Y2143" s="3"/>
      <c r="Z2143" s="3"/>
      <c r="AA2143" s="3"/>
      <c r="AB2143" s="3"/>
      <c r="AC2143" s="3"/>
      <c r="AD2143" s="3"/>
    </row>
    <row r="2144" spans="20:30" hidden="1" x14ac:dyDescent="0.25">
      <c r="T2144" s="3"/>
      <c r="U2144" s="8"/>
      <c r="V2144" s="3"/>
      <c r="W2144" s="3"/>
      <c r="X2144" s="3"/>
      <c r="Y2144" s="3"/>
      <c r="Z2144" s="3"/>
      <c r="AA2144" s="3"/>
      <c r="AB2144" s="3"/>
      <c r="AC2144" s="3"/>
      <c r="AD2144" s="3"/>
    </row>
    <row r="2145" spans="20:30" hidden="1" x14ac:dyDescent="0.25">
      <c r="T2145" s="3"/>
      <c r="U2145" s="8"/>
      <c r="V2145" s="3"/>
      <c r="W2145" s="3"/>
      <c r="X2145" s="3"/>
      <c r="Y2145" s="3"/>
      <c r="Z2145" s="3"/>
      <c r="AA2145" s="3"/>
      <c r="AB2145" s="3"/>
      <c r="AC2145" s="3"/>
      <c r="AD2145" s="3"/>
    </row>
    <row r="2146" spans="20:30" hidden="1" x14ac:dyDescent="0.25">
      <c r="T2146" s="3"/>
      <c r="U2146" s="8"/>
      <c r="V2146" s="3"/>
      <c r="W2146" s="3"/>
      <c r="X2146" s="3"/>
      <c r="Y2146" s="3"/>
      <c r="Z2146" s="3"/>
      <c r="AA2146" s="3"/>
      <c r="AB2146" s="3"/>
      <c r="AC2146" s="3"/>
      <c r="AD2146" s="3"/>
    </row>
    <row r="2147" spans="20:30" hidden="1" x14ac:dyDescent="0.25">
      <c r="T2147" s="3"/>
      <c r="U2147" s="8"/>
      <c r="V2147" s="3"/>
      <c r="W2147" s="3"/>
      <c r="X2147" s="3"/>
      <c r="Y2147" s="3"/>
      <c r="Z2147" s="3"/>
      <c r="AA2147" s="3"/>
      <c r="AB2147" s="3"/>
      <c r="AC2147" s="3"/>
      <c r="AD2147" s="3"/>
    </row>
    <row r="2148" spans="20:30" hidden="1" x14ac:dyDescent="0.25">
      <c r="T2148" s="3"/>
      <c r="U2148" s="8"/>
      <c r="V2148" s="3"/>
      <c r="W2148" s="3"/>
      <c r="X2148" s="3"/>
      <c r="Y2148" s="3"/>
      <c r="Z2148" s="3"/>
      <c r="AA2148" s="3"/>
      <c r="AB2148" s="3"/>
      <c r="AC2148" s="3"/>
      <c r="AD2148" s="3"/>
    </row>
    <row r="2149" spans="20:30" hidden="1" x14ac:dyDescent="0.25">
      <c r="T2149" s="3"/>
      <c r="U2149" s="8"/>
      <c r="V2149" s="3"/>
      <c r="W2149" s="3"/>
      <c r="X2149" s="3"/>
      <c r="Y2149" s="3"/>
      <c r="Z2149" s="3"/>
      <c r="AA2149" s="3"/>
      <c r="AB2149" s="3"/>
      <c r="AC2149" s="3"/>
      <c r="AD2149" s="3"/>
    </row>
    <row r="2150" spans="20:30" hidden="1" x14ac:dyDescent="0.25">
      <c r="T2150" s="3"/>
      <c r="U2150" s="8"/>
      <c r="V2150" s="3"/>
      <c r="W2150" s="3"/>
      <c r="X2150" s="3"/>
      <c r="Y2150" s="3"/>
      <c r="Z2150" s="3"/>
      <c r="AA2150" s="3"/>
      <c r="AB2150" s="3"/>
      <c r="AC2150" s="3"/>
      <c r="AD2150" s="3"/>
    </row>
    <row r="2151" spans="20:30" hidden="1" x14ac:dyDescent="0.25">
      <c r="T2151" s="3"/>
      <c r="U2151" s="8"/>
      <c r="V2151" s="3"/>
      <c r="W2151" s="3"/>
      <c r="X2151" s="3"/>
      <c r="Y2151" s="3"/>
      <c r="Z2151" s="3"/>
      <c r="AA2151" s="3"/>
      <c r="AB2151" s="3"/>
      <c r="AC2151" s="3"/>
      <c r="AD2151" s="3"/>
    </row>
    <row r="2152" spans="20:30" hidden="1" x14ac:dyDescent="0.25">
      <c r="T2152" s="3"/>
      <c r="U2152" s="8"/>
      <c r="V2152" s="3"/>
      <c r="W2152" s="3"/>
      <c r="X2152" s="3"/>
      <c r="Y2152" s="3"/>
      <c r="Z2152" s="3"/>
      <c r="AA2152" s="3"/>
      <c r="AB2152" s="3"/>
      <c r="AC2152" s="3"/>
      <c r="AD2152" s="3"/>
    </row>
    <row r="2153" spans="20:30" hidden="1" x14ac:dyDescent="0.25">
      <c r="T2153" s="3"/>
      <c r="U2153" s="8"/>
      <c r="V2153" s="3"/>
      <c r="W2153" s="3"/>
      <c r="X2153" s="3"/>
      <c r="Y2153" s="3"/>
      <c r="Z2153" s="3"/>
      <c r="AA2153" s="3"/>
      <c r="AB2153" s="3"/>
      <c r="AC2153" s="3"/>
      <c r="AD2153" s="3"/>
    </row>
    <row r="2154" spans="20:30" hidden="1" x14ac:dyDescent="0.25">
      <c r="T2154" s="3"/>
      <c r="U2154" s="8"/>
      <c r="V2154" s="3"/>
      <c r="W2154" s="3"/>
      <c r="X2154" s="3"/>
      <c r="Y2154" s="3"/>
      <c r="Z2154" s="3"/>
      <c r="AA2154" s="3"/>
      <c r="AB2154" s="3"/>
      <c r="AC2154" s="3"/>
      <c r="AD2154" s="3"/>
    </row>
    <row r="2155" spans="20:30" hidden="1" x14ac:dyDescent="0.25">
      <c r="T2155" s="3"/>
      <c r="U2155" s="8"/>
      <c r="V2155" s="3"/>
      <c r="W2155" s="3"/>
      <c r="X2155" s="3"/>
      <c r="Y2155" s="3"/>
      <c r="Z2155" s="3"/>
      <c r="AA2155" s="3"/>
      <c r="AB2155" s="3"/>
      <c r="AC2155" s="3"/>
      <c r="AD2155" s="3"/>
    </row>
    <row r="2156" spans="20:30" hidden="1" x14ac:dyDescent="0.25">
      <c r="T2156" s="3"/>
      <c r="U2156" s="8"/>
      <c r="V2156" s="3"/>
      <c r="W2156" s="3"/>
      <c r="X2156" s="3"/>
      <c r="Y2156" s="3"/>
      <c r="Z2156" s="3"/>
      <c r="AA2156" s="3"/>
      <c r="AB2156" s="3"/>
      <c r="AC2156" s="3"/>
      <c r="AD2156" s="3"/>
    </row>
    <row r="2157" spans="20:30" hidden="1" x14ac:dyDescent="0.25">
      <c r="T2157" s="3"/>
      <c r="U2157" s="8"/>
      <c r="V2157" s="3"/>
      <c r="W2157" s="3"/>
      <c r="X2157" s="3"/>
      <c r="Y2157" s="3"/>
      <c r="Z2157" s="3"/>
      <c r="AA2157" s="3"/>
      <c r="AB2157" s="3"/>
      <c r="AC2157" s="3"/>
      <c r="AD2157" s="3"/>
    </row>
    <row r="2158" spans="20:30" hidden="1" x14ac:dyDescent="0.25">
      <c r="T2158" s="3"/>
      <c r="U2158" s="8"/>
      <c r="V2158" s="3"/>
      <c r="W2158" s="3"/>
      <c r="X2158" s="3"/>
      <c r="Y2158" s="3"/>
      <c r="Z2158" s="3"/>
      <c r="AA2158" s="3"/>
      <c r="AB2158" s="3"/>
      <c r="AC2158" s="3"/>
      <c r="AD2158" s="3"/>
    </row>
    <row r="2159" spans="20:30" hidden="1" x14ac:dyDescent="0.25">
      <c r="T2159" s="3"/>
      <c r="U2159" s="8"/>
      <c r="V2159" s="3"/>
      <c r="W2159" s="3"/>
      <c r="X2159" s="3"/>
      <c r="Y2159" s="3"/>
      <c r="Z2159" s="3"/>
      <c r="AA2159" s="3"/>
      <c r="AB2159" s="3"/>
      <c r="AC2159" s="3"/>
      <c r="AD2159" s="3"/>
    </row>
    <row r="2160" spans="20:30" hidden="1" x14ac:dyDescent="0.25">
      <c r="T2160" s="3"/>
      <c r="U2160" s="8"/>
      <c r="V2160" s="3"/>
      <c r="W2160" s="3"/>
      <c r="X2160" s="3"/>
      <c r="Y2160" s="3"/>
      <c r="Z2160" s="3"/>
      <c r="AA2160" s="3"/>
      <c r="AB2160" s="3"/>
      <c r="AC2160" s="3"/>
      <c r="AD2160" s="3"/>
    </row>
    <row r="2161" spans="20:30" hidden="1" x14ac:dyDescent="0.25">
      <c r="T2161" s="3"/>
      <c r="U2161" s="8"/>
      <c r="V2161" s="3"/>
      <c r="W2161" s="3"/>
      <c r="X2161" s="3"/>
      <c r="Y2161" s="3"/>
      <c r="Z2161" s="3"/>
      <c r="AA2161" s="3"/>
      <c r="AB2161" s="3"/>
      <c r="AC2161" s="3"/>
      <c r="AD2161" s="3"/>
    </row>
    <row r="2162" spans="20:30" hidden="1" x14ac:dyDescent="0.25">
      <c r="T2162" s="3"/>
      <c r="U2162" s="8"/>
      <c r="V2162" s="3"/>
      <c r="W2162" s="3"/>
      <c r="X2162" s="3"/>
      <c r="Y2162" s="3"/>
      <c r="Z2162" s="3"/>
      <c r="AA2162" s="3"/>
      <c r="AB2162" s="3"/>
      <c r="AC2162" s="3"/>
      <c r="AD2162" s="3"/>
    </row>
    <row r="2163" spans="20:30" hidden="1" x14ac:dyDescent="0.25">
      <c r="T2163" s="3"/>
      <c r="U2163" s="8"/>
      <c r="V2163" s="3"/>
      <c r="W2163" s="3"/>
      <c r="X2163" s="3"/>
      <c r="Y2163" s="3"/>
      <c r="Z2163" s="3"/>
      <c r="AA2163" s="3"/>
      <c r="AB2163" s="3"/>
      <c r="AC2163" s="3"/>
      <c r="AD2163" s="3"/>
    </row>
    <row r="2164" spans="20:30" hidden="1" x14ac:dyDescent="0.25">
      <c r="T2164" s="3"/>
      <c r="U2164" s="8"/>
      <c r="V2164" s="3"/>
      <c r="W2164" s="3"/>
      <c r="X2164" s="3"/>
      <c r="Y2164" s="3"/>
      <c r="Z2164" s="3"/>
      <c r="AA2164" s="3"/>
      <c r="AB2164" s="3"/>
      <c r="AC2164" s="3"/>
      <c r="AD2164" s="3"/>
    </row>
    <row r="2165" spans="20:30" hidden="1" x14ac:dyDescent="0.25">
      <c r="T2165" s="3"/>
      <c r="U2165" s="8"/>
      <c r="V2165" s="3"/>
      <c r="W2165" s="3"/>
      <c r="X2165" s="3"/>
      <c r="Y2165" s="3"/>
      <c r="Z2165" s="3"/>
      <c r="AA2165" s="3"/>
      <c r="AB2165" s="3"/>
      <c r="AC2165" s="3"/>
      <c r="AD2165" s="3"/>
    </row>
    <row r="2166" spans="20:30" hidden="1" x14ac:dyDescent="0.25">
      <c r="T2166" s="3"/>
      <c r="U2166" s="8"/>
      <c r="V2166" s="3"/>
      <c r="W2166" s="3"/>
      <c r="X2166" s="3"/>
      <c r="Y2166" s="3"/>
      <c r="Z2166" s="3"/>
      <c r="AA2166" s="3"/>
      <c r="AB2166" s="3"/>
      <c r="AC2166" s="3"/>
      <c r="AD2166" s="3"/>
    </row>
    <row r="2167" spans="20:30" hidden="1" x14ac:dyDescent="0.25">
      <c r="T2167" s="3"/>
      <c r="U2167" s="8"/>
      <c r="V2167" s="3"/>
      <c r="W2167" s="3"/>
      <c r="X2167" s="3"/>
      <c r="Y2167" s="3"/>
      <c r="Z2167" s="3"/>
      <c r="AA2167" s="3"/>
      <c r="AB2167" s="3"/>
      <c r="AC2167" s="3"/>
      <c r="AD2167" s="3"/>
    </row>
    <row r="2168" spans="20:30" hidden="1" x14ac:dyDescent="0.25">
      <c r="T2168" s="3"/>
      <c r="U2168" s="8"/>
      <c r="V2168" s="3"/>
      <c r="W2168" s="3"/>
      <c r="X2168" s="3"/>
      <c r="Y2168" s="3"/>
      <c r="Z2168" s="3"/>
      <c r="AA2168" s="3"/>
      <c r="AB2168" s="3"/>
      <c r="AC2168" s="3"/>
      <c r="AD2168" s="3"/>
    </row>
    <row r="2169" spans="20:30" hidden="1" x14ac:dyDescent="0.25">
      <c r="T2169" s="3"/>
      <c r="U2169" s="8"/>
      <c r="V2169" s="3"/>
      <c r="W2169" s="3"/>
      <c r="X2169" s="3"/>
      <c r="Y2169" s="3"/>
      <c r="Z2169" s="3"/>
      <c r="AA2169" s="3"/>
      <c r="AB2169" s="3"/>
      <c r="AC2169" s="3"/>
      <c r="AD2169" s="3"/>
    </row>
    <row r="2170" spans="20:30" hidden="1" x14ac:dyDescent="0.25">
      <c r="T2170" s="3"/>
      <c r="U2170" s="8"/>
      <c r="V2170" s="3"/>
      <c r="W2170" s="3"/>
      <c r="X2170" s="3"/>
      <c r="Y2170" s="3"/>
      <c r="Z2170" s="3"/>
      <c r="AA2170" s="3"/>
      <c r="AB2170" s="3"/>
      <c r="AC2170" s="3"/>
      <c r="AD2170" s="3"/>
    </row>
    <row r="2171" spans="20:30" hidden="1" x14ac:dyDescent="0.25">
      <c r="T2171" s="3"/>
      <c r="U2171" s="8"/>
      <c r="V2171" s="3"/>
      <c r="W2171" s="3"/>
      <c r="X2171" s="3"/>
      <c r="Y2171" s="3"/>
      <c r="Z2171" s="3"/>
      <c r="AA2171" s="3"/>
      <c r="AB2171" s="3"/>
      <c r="AC2171" s="3"/>
      <c r="AD2171" s="3"/>
    </row>
    <row r="2172" spans="20:30" hidden="1" x14ac:dyDescent="0.25">
      <c r="T2172" s="3"/>
      <c r="U2172" s="8"/>
      <c r="V2172" s="3"/>
      <c r="W2172" s="3"/>
      <c r="X2172" s="3"/>
      <c r="Y2172" s="3"/>
      <c r="Z2172" s="3"/>
      <c r="AA2172" s="3"/>
      <c r="AB2172" s="3"/>
      <c r="AC2172" s="3"/>
      <c r="AD2172" s="3"/>
    </row>
    <row r="2173" spans="20:30" hidden="1" x14ac:dyDescent="0.25">
      <c r="T2173" s="3"/>
      <c r="U2173" s="8"/>
      <c r="V2173" s="3"/>
      <c r="W2173" s="3"/>
      <c r="X2173" s="3"/>
      <c r="Y2173" s="3"/>
      <c r="Z2173" s="3"/>
      <c r="AA2173" s="3"/>
      <c r="AB2173" s="3"/>
      <c r="AC2173" s="3"/>
      <c r="AD2173" s="3"/>
    </row>
    <row r="2174" spans="20:30" hidden="1" x14ac:dyDescent="0.25">
      <c r="T2174" s="3"/>
      <c r="U2174" s="8"/>
      <c r="V2174" s="3"/>
      <c r="W2174" s="3"/>
      <c r="X2174" s="3"/>
      <c r="Y2174" s="3"/>
      <c r="Z2174" s="3"/>
      <c r="AA2174" s="3"/>
      <c r="AB2174" s="3"/>
      <c r="AC2174" s="3"/>
      <c r="AD2174" s="3"/>
    </row>
    <row r="2175" spans="20:30" hidden="1" x14ac:dyDescent="0.25">
      <c r="T2175" s="3"/>
      <c r="U2175" s="8"/>
      <c r="V2175" s="3"/>
      <c r="W2175" s="3"/>
      <c r="X2175" s="3"/>
      <c r="Y2175" s="3"/>
      <c r="Z2175" s="3"/>
      <c r="AA2175" s="3"/>
      <c r="AB2175" s="3"/>
      <c r="AC2175" s="3"/>
      <c r="AD2175" s="3"/>
    </row>
    <row r="2176" spans="20:30" hidden="1" x14ac:dyDescent="0.25">
      <c r="T2176" s="3"/>
      <c r="U2176" s="8"/>
      <c r="V2176" s="3"/>
      <c r="W2176" s="3"/>
      <c r="X2176" s="3"/>
      <c r="Y2176" s="3"/>
      <c r="Z2176" s="3"/>
      <c r="AA2176" s="3"/>
      <c r="AB2176" s="3"/>
      <c r="AC2176" s="3"/>
      <c r="AD2176" s="3"/>
    </row>
    <row r="2177" spans="20:30" hidden="1" x14ac:dyDescent="0.25">
      <c r="T2177" s="3"/>
      <c r="U2177" s="8"/>
      <c r="V2177" s="3"/>
      <c r="W2177" s="3"/>
      <c r="X2177" s="3"/>
      <c r="Y2177" s="3"/>
      <c r="Z2177" s="3"/>
      <c r="AA2177" s="3"/>
      <c r="AB2177" s="3"/>
      <c r="AC2177" s="3"/>
      <c r="AD2177" s="3"/>
    </row>
    <row r="2178" spans="20:30" hidden="1" x14ac:dyDescent="0.25">
      <c r="T2178" s="3"/>
      <c r="U2178" s="8"/>
      <c r="V2178" s="3"/>
      <c r="W2178" s="3"/>
      <c r="X2178" s="3"/>
      <c r="Y2178" s="3"/>
      <c r="Z2178" s="3"/>
      <c r="AA2178" s="3"/>
      <c r="AB2178" s="3"/>
      <c r="AC2178" s="3"/>
      <c r="AD2178" s="3"/>
    </row>
    <row r="2179" spans="20:30" hidden="1" x14ac:dyDescent="0.25">
      <c r="T2179" s="3"/>
      <c r="U2179" s="8"/>
      <c r="V2179" s="3"/>
      <c r="W2179" s="3"/>
      <c r="X2179" s="3"/>
      <c r="Y2179" s="3"/>
      <c r="Z2179" s="3"/>
      <c r="AA2179" s="3"/>
      <c r="AB2179" s="3"/>
      <c r="AC2179" s="3"/>
      <c r="AD2179" s="3"/>
    </row>
    <row r="2180" spans="20:30" hidden="1" x14ac:dyDescent="0.25">
      <c r="T2180" s="3"/>
      <c r="U2180" s="8"/>
      <c r="V2180" s="3"/>
      <c r="W2180" s="3"/>
      <c r="X2180" s="3"/>
      <c r="Y2180" s="3"/>
      <c r="Z2180" s="3"/>
      <c r="AA2180" s="3"/>
      <c r="AB2180" s="3"/>
      <c r="AC2180" s="3"/>
      <c r="AD2180" s="3"/>
    </row>
    <row r="2181" spans="20:30" hidden="1" x14ac:dyDescent="0.25">
      <c r="T2181" s="3"/>
      <c r="U2181" s="8"/>
      <c r="V2181" s="3"/>
      <c r="W2181" s="3"/>
      <c r="X2181" s="3"/>
      <c r="Y2181" s="3"/>
      <c r="Z2181" s="3"/>
      <c r="AA2181" s="3"/>
      <c r="AB2181" s="3"/>
      <c r="AC2181" s="3"/>
      <c r="AD2181" s="3"/>
    </row>
    <row r="2182" spans="20:30" hidden="1" x14ac:dyDescent="0.25">
      <c r="T2182" s="3"/>
      <c r="U2182" s="8"/>
      <c r="V2182" s="3"/>
      <c r="W2182" s="3"/>
      <c r="X2182" s="3"/>
      <c r="Y2182" s="3"/>
      <c r="Z2182" s="3"/>
      <c r="AA2182" s="3"/>
      <c r="AB2182" s="3"/>
      <c r="AC2182" s="3"/>
      <c r="AD2182" s="3"/>
    </row>
    <row r="2183" spans="20:30" hidden="1" x14ac:dyDescent="0.25">
      <c r="T2183" s="3"/>
      <c r="U2183" s="8"/>
      <c r="V2183" s="3"/>
      <c r="W2183" s="3"/>
      <c r="X2183" s="3"/>
      <c r="Y2183" s="3"/>
      <c r="Z2183" s="3"/>
      <c r="AA2183" s="3"/>
      <c r="AB2183" s="3"/>
      <c r="AC2183" s="3"/>
      <c r="AD2183" s="3"/>
    </row>
    <row r="2184" spans="20:30" hidden="1" x14ac:dyDescent="0.25">
      <c r="T2184" s="3"/>
      <c r="U2184" s="8"/>
      <c r="V2184" s="3"/>
      <c r="W2184" s="3"/>
      <c r="X2184" s="3"/>
      <c r="Y2184" s="3"/>
      <c r="Z2184" s="3"/>
      <c r="AA2184" s="3"/>
      <c r="AB2184" s="3"/>
      <c r="AC2184" s="3"/>
      <c r="AD2184" s="3"/>
    </row>
    <row r="2185" spans="20:30" hidden="1" x14ac:dyDescent="0.25">
      <c r="T2185" s="3"/>
      <c r="U2185" s="8"/>
      <c r="V2185" s="3"/>
      <c r="W2185" s="3"/>
      <c r="X2185" s="3"/>
      <c r="Y2185" s="3"/>
      <c r="Z2185" s="3"/>
      <c r="AA2185" s="3"/>
      <c r="AB2185" s="3"/>
      <c r="AC2185" s="3"/>
      <c r="AD2185" s="3"/>
    </row>
    <row r="2186" spans="20:30" hidden="1" x14ac:dyDescent="0.25">
      <c r="T2186" s="3"/>
      <c r="U2186" s="8"/>
      <c r="V2186" s="3"/>
      <c r="W2186" s="3"/>
      <c r="X2186" s="3"/>
      <c r="Y2186" s="3"/>
      <c r="Z2186" s="3"/>
      <c r="AA2186" s="3"/>
      <c r="AB2186" s="3"/>
      <c r="AC2186" s="3"/>
      <c r="AD2186" s="3"/>
    </row>
    <row r="2187" spans="20:30" hidden="1" x14ac:dyDescent="0.25">
      <c r="T2187" s="3"/>
      <c r="U2187" s="8"/>
      <c r="V2187" s="3"/>
      <c r="W2187" s="3"/>
      <c r="X2187" s="3"/>
      <c r="Y2187" s="3"/>
      <c r="Z2187" s="3"/>
      <c r="AA2187" s="3"/>
      <c r="AB2187" s="3"/>
      <c r="AC2187" s="3"/>
      <c r="AD2187" s="3"/>
    </row>
    <row r="2188" spans="20:30" hidden="1" x14ac:dyDescent="0.25">
      <c r="T2188" s="3"/>
      <c r="U2188" s="8"/>
      <c r="V2188" s="3"/>
      <c r="W2188" s="3"/>
      <c r="X2188" s="3"/>
      <c r="Y2188" s="3"/>
      <c r="Z2188" s="3"/>
      <c r="AA2188" s="3"/>
      <c r="AB2188" s="3"/>
      <c r="AC2188" s="3"/>
      <c r="AD2188" s="3"/>
    </row>
    <row r="2189" spans="20:30" hidden="1" x14ac:dyDescent="0.25">
      <c r="T2189" s="3"/>
      <c r="U2189" s="8"/>
      <c r="V2189" s="3"/>
      <c r="W2189" s="3"/>
      <c r="X2189" s="3"/>
      <c r="Y2189" s="3"/>
      <c r="Z2189" s="3"/>
      <c r="AA2189" s="3"/>
      <c r="AB2189" s="3"/>
      <c r="AC2189" s="3"/>
      <c r="AD2189" s="3"/>
    </row>
    <row r="2190" spans="20:30" hidden="1" x14ac:dyDescent="0.25">
      <c r="T2190" s="3"/>
      <c r="U2190" s="8"/>
      <c r="V2190" s="3"/>
      <c r="W2190" s="3"/>
      <c r="X2190" s="3"/>
      <c r="Y2190" s="3"/>
      <c r="Z2190" s="3"/>
      <c r="AA2190" s="3"/>
      <c r="AB2190" s="3"/>
      <c r="AC2190" s="3"/>
      <c r="AD2190" s="3"/>
    </row>
    <row r="2191" spans="20:30" hidden="1" x14ac:dyDescent="0.25">
      <c r="T2191" s="3"/>
      <c r="U2191" s="8"/>
      <c r="V2191" s="3"/>
      <c r="W2191" s="3"/>
      <c r="X2191" s="3"/>
      <c r="Y2191" s="3"/>
      <c r="Z2191" s="3"/>
      <c r="AA2191" s="3"/>
      <c r="AB2191" s="3"/>
      <c r="AC2191" s="3"/>
      <c r="AD2191" s="3"/>
    </row>
    <row r="2192" spans="20:30" hidden="1" x14ac:dyDescent="0.25">
      <c r="T2192" s="3"/>
      <c r="U2192" s="8"/>
      <c r="V2192" s="3"/>
      <c r="W2192" s="3"/>
      <c r="X2192" s="3"/>
      <c r="Y2192" s="3"/>
      <c r="Z2192" s="3"/>
      <c r="AA2192" s="3"/>
      <c r="AB2192" s="3"/>
      <c r="AC2192" s="3"/>
      <c r="AD2192" s="3"/>
    </row>
    <row r="2193" spans="20:30" hidden="1" x14ac:dyDescent="0.25">
      <c r="T2193" s="3"/>
      <c r="U2193" s="8"/>
      <c r="V2193" s="3"/>
      <c r="W2193" s="3"/>
      <c r="X2193" s="3"/>
      <c r="Y2193" s="3"/>
      <c r="Z2193" s="3"/>
      <c r="AA2193" s="3"/>
      <c r="AB2193" s="3"/>
      <c r="AC2193" s="3"/>
      <c r="AD2193" s="3"/>
    </row>
    <row r="2194" spans="20:30" hidden="1" x14ac:dyDescent="0.25">
      <c r="T2194" s="3"/>
      <c r="U2194" s="8"/>
      <c r="V2194" s="3"/>
      <c r="W2194" s="3"/>
      <c r="X2194" s="3"/>
      <c r="Y2194" s="3"/>
      <c r="Z2194" s="3"/>
      <c r="AA2194" s="3"/>
      <c r="AB2194" s="3"/>
      <c r="AC2194" s="3"/>
      <c r="AD2194" s="3"/>
    </row>
    <row r="2195" spans="20:30" hidden="1" x14ac:dyDescent="0.25">
      <c r="T2195" s="3"/>
      <c r="U2195" s="8"/>
      <c r="V2195" s="3"/>
      <c r="W2195" s="3"/>
      <c r="X2195" s="3"/>
      <c r="Y2195" s="3"/>
      <c r="Z2195" s="3"/>
      <c r="AA2195" s="3"/>
      <c r="AB2195" s="3"/>
      <c r="AC2195" s="3"/>
      <c r="AD2195" s="3"/>
    </row>
    <row r="2196" spans="20:30" hidden="1" x14ac:dyDescent="0.25">
      <c r="T2196" s="3"/>
      <c r="U2196" s="8"/>
      <c r="V2196" s="3"/>
      <c r="W2196" s="3"/>
      <c r="X2196" s="3"/>
      <c r="Y2196" s="3"/>
      <c r="Z2196" s="3"/>
      <c r="AA2196" s="3"/>
      <c r="AB2196" s="3"/>
      <c r="AC2196" s="3"/>
      <c r="AD2196" s="3"/>
    </row>
    <row r="2197" spans="20:30" hidden="1" x14ac:dyDescent="0.25">
      <c r="T2197" s="3"/>
      <c r="U2197" s="8"/>
      <c r="V2197" s="3"/>
      <c r="W2197" s="3"/>
      <c r="X2197" s="3"/>
      <c r="Y2197" s="3"/>
      <c r="Z2197" s="3"/>
      <c r="AA2197" s="3"/>
      <c r="AB2197" s="3"/>
      <c r="AC2197" s="3"/>
      <c r="AD2197" s="3"/>
    </row>
    <row r="2198" spans="20:30" hidden="1" x14ac:dyDescent="0.25">
      <c r="T2198" s="3"/>
      <c r="U2198" s="8"/>
      <c r="V2198" s="3"/>
      <c r="W2198" s="3"/>
      <c r="X2198" s="3"/>
      <c r="Y2198" s="3"/>
      <c r="Z2198" s="3"/>
      <c r="AA2198" s="3"/>
      <c r="AB2198" s="3"/>
      <c r="AC2198" s="3"/>
      <c r="AD2198" s="3"/>
    </row>
    <row r="2199" spans="20:30" hidden="1" x14ac:dyDescent="0.25">
      <c r="T2199" s="3"/>
      <c r="U2199" s="8"/>
      <c r="V2199" s="3"/>
      <c r="W2199" s="3"/>
      <c r="X2199" s="3"/>
      <c r="Y2199" s="3"/>
      <c r="Z2199" s="3"/>
      <c r="AA2199" s="3"/>
      <c r="AB2199" s="3"/>
      <c r="AC2199" s="3"/>
      <c r="AD2199" s="3"/>
    </row>
    <row r="2200" spans="20:30" hidden="1" x14ac:dyDescent="0.25">
      <c r="T2200" s="3"/>
      <c r="U2200" s="8"/>
      <c r="V2200" s="3"/>
      <c r="W2200" s="3"/>
      <c r="X2200" s="3"/>
      <c r="Y2200" s="3"/>
      <c r="Z2200" s="3"/>
      <c r="AA2200" s="3"/>
      <c r="AB2200" s="3"/>
      <c r="AC2200" s="3"/>
      <c r="AD2200" s="3"/>
    </row>
    <row r="2201" spans="20:30" hidden="1" x14ac:dyDescent="0.25">
      <c r="T2201" s="3"/>
      <c r="U2201" s="8"/>
      <c r="V2201" s="3"/>
      <c r="W2201" s="3"/>
      <c r="X2201" s="3"/>
      <c r="Y2201" s="3"/>
      <c r="Z2201" s="3"/>
      <c r="AA2201" s="3"/>
      <c r="AB2201" s="3"/>
      <c r="AC2201" s="3"/>
      <c r="AD2201" s="3"/>
    </row>
    <row r="2202" spans="20:30" hidden="1" x14ac:dyDescent="0.25">
      <c r="T2202" s="3"/>
      <c r="U2202" s="8"/>
      <c r="V2202" s="3"/>
      <c r="W2202" s="3"/>
      <c r="X2202" s="3"/>
      <c r="Y2202" s="3"/>
      <c r="Z2202" s="3"/>
      <c r="AA2202" s="3"/>
      <c r="AB2202" s="3"/>
      <c r="AC2202" s="3"/>
      <c r="AD2202" s="3"/>
    </row>
    <row r="2203" spans="20:30" hidden="1" x14ac:dyDescent="0.25">
      <c r="T2203" s="3"/>
      <c r="U2203" s="8"/>
      <c r="V2203" s="3"/>
      <c r="W2203" s="3"/>
      <c r="X2203" s="3"/>
      <c r="Y2203" s="3"/>
      <c r="Z2203" s="3"/>
      <c r="AA2203" s="3"/>
      <c r="AB2203" s="3"/>
      <c r="AC2203" s="3"/>
      <c r="AD2203" s="3"/>
    </row>
    <row r="2204" spans="20:30" hidden="1" x14ac:dyDescent="0.25">
      <c r="T2204" s="3"/>
      <c r="U2204" s="8"/>
      <c r="V2204" s="3"/>
      <c r="W2204" s="3"/>
      <c r="X2204" s="3"/>
      <c r="Y2204" s="3"/>
      <c r="Z2204" s="3"/>
      <c r="AA2204" s="3"/>
      <c r="AB2204" s="3"/>
      <c r="AC2204" s="3"/>
      <c r="AD2204" s="3"/>
    </row>
    <row r="2205" spans="20:30" hidden="1" x14ac:dyDescent="0.25">
      <c r="T2205" s="3"/>
      <c r="U2205" s="8"/>
      <c r="V2205" s="3"/>
      <c r="W2205" s="3"/>
      <c r="X2205" s="3"/>
      <c r="Y2205" s="3"/>
      <c r="Z2205" s="3"/>
      <c r="AA2205" s="3"/>
      <c r="AB2205" s="3"/>
      <c r="AC2205" s="3"/>
      <c r="AD2205" s="3"/>
    </row>
    <row r="2206" spans="20:30" hidden="1" x14ac:dyDescent="0.25">
      <c r="T2206" s="3"/>
      <c r="U2206" s="8"/>
      <c r="V2206" s="3"/>
      <c r="W2206" s="3"/>
      <c r="X2206" s="3"/>
      <c r="Y2206" s="3"/>
      <c r="Z2206" s="3"/>
      <c r="AA2206" s="3"/>
      <c r="AB2206" s="3"/>
      <c r="AC2206" s="3"/>
      <c r="AD2206" s="3"/>
    </row>
    <row r="2207" spans="20:30" hidden="1" x14ac:dyDescent="0.25">
      <c r="T2207" s="3"/>
      <c r="U2207" s="8"/>
      <c r="V2207" s="3"/>
      <c r="W2207" s="3"/>
      <c r="X2207" s="3"/>
      <c r="Y2207" s="3"/>
      <c r="Z2207" s="3"/>
      <c r="AA2207" s="3"/>
      <c r="AB2207" s="3"/>
      <c r="AC2207" s="3"/>
      <c r="AD2207" s="3"/>
    </row>
    <row r="2208" spans="20:30" hidden="1" x14ac:dyDescent="0.25">
      <c r="T2208" s="3"/>
      <c r="U2208" s="8"/>
      <c r="V2208" s="3"/>
      <c r="W2208" s="3"/>
      <c r="X2208" s="3"/>
      <c r="Y2208" s="3"/>
      <c r="Z2208" s="3"/>
      <c r="AA2208" s="3"/>
      <c r="AB2208" s="3"/>
      <c r="AC2208" s="3"/>
      <c r="AD2208" s="3"/>
    </row>
    <row r="2209" spans="20:30" hidden="1" x14ac:dyDescent="0.25">
      <c r="T2209" s="3"/>
      <c r="U2209" s="8"/>
      <c r="V2209" s="3"/>
      <c r="W2209" s="3"/>
      <c r="X2209" s="3"/>
      <c r="Y2209" s="3"/>
      <c r="Z2209" s="3"/>
      <c r="AA2209" s="3"/>
      <c r="AB2209" s="3"/>
      <c r="AC2209" s="3"/>
      <c r="AD2209" s="3"/>
    </row>
    <row r="2210" spans="20:30" hidden="1" x14ac:dyDescent="0.25">
      <c r="T2210" s="3"/>
      <c r="U2210" s="8"/>
      <c r="V2210" s="3"/>
      <c r="W2210" s="3"/>
      <c r="X2210" s="3"/>
      <c r="Y2210" s="3"/>
      <c r="Z2210" s="3"/>
      <c r="AA2210" s="3"/>
      <c r="AB2210" s="3"/>
      <c r="AC2210" s="3"/>
      <c r="AD2210" s="3"/>
    </row>
    <row r="2211" spans="20:30" hidden="1" x14ac:dyDescent="0.25">
      <c r="T2211" s="3"/>
      <c r="U2211" s="8"/>
      <c r="V2211" s="3"/>
      <c r="W2211" s="3"/>
      <c r="X2211" s="3"/>
      <c r="Y2211" s="3"/>
      <c r="Z2211" s="3"/>
      <c r="AA2211" s="3"/>
      <c r="AB2211" s="3"/>
      <c r="AC2211" s="3"/>
      <c r="AD2211" s="3"/>
    </row>
    <row r="2212" spans="20:30" hidden="1" x14ac:dyDescent="0.25">
      <c r="T2212" s="3"/>
      <c r="U2212" s="8"/>
      <c r="V2212" s="3"/>
      <c r="W2212" s="3"/>
      <c r="X2212" s="3"/>
      <c r="Y2212" s="3"/>
      <c r="Z2212" s="3"/>
      <c r="AA2212" s="3"/>
      <c r="AB2212" s="3"/>
      <c r="AC2212" s="3"/>
      <c r="AD2212" s="3"/>
    </row>
    <row r="2213" spans="20:30" hidden="1" x14ac:dyDescent="0.25">
      <c r="T2213" s="3"/>
      <c r="U2213" s="8"/>
      <c r="V2213" s="3"/>
      <c r="W2213" s="3"/>
      <c r="X2213" s="3"/>
      <c r="Y2213" s="3"/>
      <c r="Z2213" s="3"/>
      <c r="AA2213" s="3"/>
      <c r="AB2213" s="3"/>
      <c r="AC2213" s="3"/>
      <c r="AD2213" s="3"/>
    </row>
    <row r="2214" spans="20:30" hidden="1" x14ac:dyDescent="0.25">
      <c r="T2214" s="3"/>
      <c r="U2214" s="8"/>
      <c r="V2214" s="3"/>
      <c r="W2214" s="3"/>
      <c r="X2214" s="3"/>
      <c r="Y2214" s="3"/>
      <c r="Z2214" s="3"/>
      <c r="AA2214" s="3"/>
      <c r="AB2214" s="3"/>
      <c r="AC2214" s="3"/>
      <c r="AD2214" s="3"/>
    </row>
    <row r="2215" spans="20:30" hidden="1" x14ac:dyDescent="0.25">
      <c r="T2215" s="3"/>
      <c r="U2215" s="8"/>
      <c r="V2215" s="3"/>
      <c r="W2215" s="3"/>
      <c r="X2215" s="3"/>
      <c r="Y2215" s="3"/>
      <c r="Z2215" s="3"/>
      <c r="AA2215" s="3"/>
      <c r="AB2215" s="3"/>
      <c r="AC2215" s="3"/>
      <c r="AD2215" s="3"/>
    </row>
    <row r="2216" spans="20:30" hidden="1" x14ac:dyDescent="0.25">
      <c r="T2216" s="3"/>
      <c r="U2216" s="8"/>
      <c r="V2216" s="3"/>
      <c r="W2216" s="3"/>
      <c r="X2216" s="3"/>
      <c r="Y2216" s="3"/>
      <c r="Z2216" s="3"/>
      <c r="AA2216" s="3"/>
      <c r="AB2216" s="3"/>
      <c r="AC2216" s="3"/>
      <c r="AD2216" s="3"/>
    </row>
    <row r="2217" spans="20:30" hidden="1" x14ac:dyDescent="0.25">
      <c r="T2217" s="3"/>
      <c r="U2217" s="8"/>
      <c r="V2217" s="3"/>
      <c r="W2217" s="3"/>
      <c r="X2217" s="3"/>
      <c r="Y2217" s="3"/>
      <c r="Z2217" s="3"/>
      <c r="AA2217" s="3"/>
      <c r="AB2217" s="3"/>
      <c r="AC2217" s="3"/>
      <c r="AD2217" s="3"/>
    </row>
    <row r="2218" spans="20:30" hidden="1" x14ac:dyDescent="0.25">
      <c r="T2218" s="3"/>
      <c r="U2218" s="8"/>
      <c r="V2218" s="3"/>
      <c r="W2218" s="3"/>
      <c r="X2218" s="3"/>
      <c r="Y2218" s="3"/>
      <c r="Z2218" s="3"/>
      <c r="AA2218" s="3"/>
      <c r="AB2218" s="3"/>
      <c r="AC2218" s="3"/>
      <c r="AD2218" s="3"/>
    </row>
    <row r="2219" spans="20:30" hidden="1" x14ac:dyDescent="0.25">
      <c r="T2219" s="3"/>
      <c r="U2219" s="8"/>
      <c r="V2219" s="3"/>
      <c r="W2219" s="3"/>
      <c r="X2219" s="3"/>
      <c r="Y2219" s="3"/>
      <c r="Z2219" s="3"/>
      <c r="AA2219" s="3"/>
      <c r="AB2219" s="3"/>
      <c r="AC2219" s="3"/>
      <c r="AD2219" s="3"/>
    </row>
    <row r="2220" spans="20:30" hidden="1" x14ac:dyDescent="0.25">
      <c r="T2220" s="3"/>
      <c r="U2220" s="8"/>
      <c r="V2220" s="3"/>
      <c r="W2220" s="3"/>
      <c r="X2220" s="3"/>
      <c r="Y2220" s="3"/>
      <c r="Z2220" s="3"/>
      <c r="AA2220" s="3"/>
      <c r="AB2220" s="3"/>
      <c r="AC2220" s="3"/>
      <c r="AD2220" s="3"/>
    </row>
    <row r="2221" spans="20:30" hidden="1" x14ac:dyDescent="0.25">
      <c r="T2221" s="3"/>
      <c r="U2221" s="8"/>
      <c r="V2221" s="3"/>
      <c r="W2221" s="3"/>
      <c r="X2221" s="3"/>
      <c r="Y2221" s="3"/>
      <c r="Z2221" s="3"/>
      <c r="AA2221" s="3"/>
      <c r="AB2221" s="3"/>
      <c r="AC2221" s="3"/>
      <c r="AD2221" s="3"/>
    </row>
    <row r="2222" spans="20:30" hidden="1" x14ac:dyDescent="0.25">
      <c r="T2222" s="3"/>
      <c r="U2222" s="8"/>
      <c r="V2222" s="3"/>
      <c r="W2222" s="3"/>
      <c r="X2222" s="3"/>
      <c r="Y2222" s="3"/>
      <c r="Z2222" s="3"/>
      <c r="AA2222" s="3"/>
      <c r="AB2222" s="3"/>
      <c r="AC2222" s="3"/>
      <c r="AD2222" s="3"/>
    </row>
    <row r="2223" spans="20:30" hidden="1" x14ac:dyDescent="0.25">
      <c r="T2223" s="3"/>
      <c r="U2223" s="8"/>
      <c r="V2223" s="3"/>
      <c r="W2223" s="3"/>
      <c r="X2223" s="3"/>
      <c r="Y2223" s="3"/>
      <c r="Z2223" s="3"/>
      <c r="AA2223" s="3"/>
      <c r="AB2223" s="3"/>
      <c r="AC2223" s="3"/>
      <c r="AD2223" s="3"/>
    </row>
    <row r="2224" spans="20:30" hidden="1" x14ac:dyDescent="0.25">
      <c r="T2224" s="3"/>
      <c r="U2224" s="8"/>
      <c r="V2224" s="3"/>
      <c r="W2224" s="3"/>
      <c r="X2224" s="3"/>
      <c r="Y2224" s="3"/>
      <c r="Z2224" s="3"/>
      <c r="AA2224" s="3"/>
      <c r="AB2224" s="3"/>
      <c r="AC2224" s="3"/>
      <c r="AD2224" s="3"/>
    </row>
    <row r="2225" spans="20:30" hidden="1" x14ac:dyDescent="0.25">
      <c r="T2225" s="3"/>
      <c r="U2225" s="8"/>
      <c r="V2225" s="3"/>
      <c r="W2225" s="3"/>
      <c r="X2225" s="3"/>
      <c r="Y2225" s="3"/>
      <c r="Z2225" s="3"/>
      <c r="AA2225" s="3"/>
      <c r="AB2225" s="3"/>
      <c r="AC2225" s="3"/>
      <c r="AD2225" s="3"/>
    </row>
    <row r="2226" spans="20:30" hidden="1" x14ac:dyDescent="0.25">
      <c r="T2226" s="3"/>
      <c r="U2226" s="8"/>
      <c r="V2226" s="3"/>
      <c r="W2226" s="3"/>
      <c r="X2226" s="3"/>
      <c r="Y2226" s="3"/>
      <c r="Z2226" s="3"/>
      <c r="AA2226" s="3"/>
      <c r="AB2226" s="3"/>
      <c r="AC2226" s="3"/>
      <c r="AD2226" s="3"/>
    </row>
    <row r="2227" spans="20:30" hidden="1" x14ac:dyDescent="0.25">
      <c r="T2227" s="3"/>
      <c r="U2227" s="8"/>
      <c r="V2227" s="3"/>
      <c r="W2227" s="9"/>
      <c r="X2227" s="3"/>
      <c r="Y2227" s="3"/>
      <c r="Z2227" s="3"/>
      <c r="AA2227" s="3"/>
      <c r="AB2227" s="3"/>
      <c r="AC2227" s="3"/>
      <c r="AD2227" s="3"/>
    </row>
    <row r="2228" spans="20:30" hidden="1" x14ac:dyDescent="0.25">
      <c r="T2228" s="3"/>
      <c r="U2228" s="8"/>
      <c r="V2228" s="3"/>
      <c r="W2228" s="9"/>
      <c r="X2228" s="3"/>
      <c r="Y2228" s="3"/>
      <c r="Z2228" s="6"/>
      <c r="AA2228" s="9"/>
      <c r="AB2228" s="3"/>
      <c r="AC2228" s="7"/>
      <c r="AD2228" s="3"/>
    </row>
    <row r="2229" spans="20:30" hidden="1" x14ac:dyDescent="0.25">
      <c r="T2229" s="3"/>
      <c r="U2229" s="8"/>
      <c r="V2229" s="3"/>
      <c r="W2229" s="9"/>
      <c r="X2229" s="3"/>
      <c r="Y2229" s="3"/>
      <c r="Z2229" s="6"/>
      <c r="AA2229" s="9"/>
      <c r="AB2229" s="3"/>
      <c r="AC2229" s="7"/>
      <c r="AD2229" s="3"/>
    </row>
    <row r="2230" spans="20:30" hidden="1" x14ac:dyDescent="0.25">
      <c r="T2230" s="3"/>
      <c r="U2230" s="8"/>
      <c r="V2230" s="3"/>
      <c r="W2230" s="9"/>
      <c r="X2230" s="3"/>
      <c r="Y2230" s="3"/>
      <c r="Z2230" s="6"/>
      <c r="AA2230" s="9"/>
      <c r="AB2230" s="3"/>
      <c r="AC2230" s="7"/>
      <c r="AD2230" s="3"/>
    </row>
    <row r="2231" spans="20:30" hidden="1" x14ac:dyDescent="0.25">
      <c r="T2231" s="3"/>
      <c r="U2231" s="8"/>
      <c r="V2231" s="3"/>
      <c r="W2231" s="9"/>
      <c r="X2231" s="3"/>
      <c r="Y2231" s="3"/>
      <c r="Z2231" s="6"/>
      <c r="AA2231" s="9"/>
      <c r="AB2231" s="3"/>
      <c r="AC2231" s="7"/>
      <c r="AD2231" s="3"/>
    </row>
    <row r="2232" spans="20:30" hidden="1" x14ac:dyDescent="0.25">
      <c r="T2232" s="3"/>
      <c r="U2232" s="8"/>
      <c r="V2232" s="3"/>
      <c r="W2232" s="9"/>
      <c r="X2232" s="3"/>
      <c r="Y2232" s="3"/>
      <c r="Z2232" s="6"/>
      <c r="AA2232" s="9"/>
      <c r="AB2232" s="3"/>
      <c r="AC2232" s="7"/>
      <c r="AD2232" s="3"/>
    </row>
    <row r="2233" spans="20:30" hidden="1" x14ac:dyDescent="0.25">
      <c r="T2233" s="3"/>
      <c r="U2233" s="8"/>
      <c r="V2233" s="3"/>
      <c r="W2233" s="9"/>
      <c r="X2233" s="3"/>
      <c r="Y2233" s="3"/>
      <c r="Z2233" s="6"/>
      <c r="AA2233" s="9"/>
      <c r="AB2233" s="3"/>
      <c r="AC2233" s="7"/>
      <c r="AD2233" s="3"/>
    </row>
    <row r="2234" spans="20:30" hidden="1" x14ac:dyDescent="0.25">
      <c r="T2234" s="3"/>
      <c r="U2234" s="8"/>
      <c r="V2234" s="3"/>
      <c r="W2234" s="9"/>
      <c r="X2234" s="3"/>
      <c r="Y2234" s="3"/>
      <c r="Z2234" s="6"/>
      <c r="AA2234" s="9"/>
      <c r="AB2234" s="3"/>
      <c r="AC2234" s="7"/>
      <c r="AD2234" s="3"/>
    </row>
    <row r="2235" spans="20:30" hidden="1" x14ac:dyDescent="0.25">
      <c r="T2235" s="3"/>
      <c r="U2235" s="8"/>
      <c r="V2235" s="3"/>
      <c r="W2235" s="9"/>
      <c r="X2235" s="3"/>
      <c r="Y2235" s="3"/>
      <c r="Z2235" s="6"/>
      <c r="AA2235" s="9"/>
      <c r="AB2235" s="3"/>
      <c r="AC2235" s="7"/>
      <c r="AD2235" s="3"/>
    </row>
    <row r="2236" spans="20:30" hidden="1" x14ac:dyDescent="0.25">
      <c r="T2236" s="3"/>
      <c r="U2236" s="8"/>
      <c r="V2236" s="3"/>
      <c r="W2236" s="9"/>
      <c r="X2236" s="3"/>
      <c r="Y2236" s="3"/>
      <c r="Z2236" s="6"/>
      <c r="AA2236" s="9"/>
      <c r="AB2236" s="3"/>
      <c r="AC2236" s="7"/>
      <c r="AD2236" s="3"/>
    </row>
    <row r="2237" spans="20:30" hidden="1" x14ac:dyDescent="0.25">
      <c r="T2237" s="3"/>
      <c r="U2237" s="8"/>
      <c r="V2237" s="3"/>
      <c r="W2237" s="9"/>
      <c r="X2237" s="3"/>
      <c r="Y2237" s="3"/>
      <c r="Z2237" s="6"/>
      <c r="AA2237" s="9"/>
      <c r="AB2237" s="3"/>
      <c r="AC2237" s="7"/>
      <c r="AD2237" s="3"/>
    </row>
    <row r="2238" spans="20:30" hidden="1" x14ac:dyDescent="0.25">
      <c r="T2238" s="3"/>
      <c r="U2238" s="8"/>
      <c r="V2238" s="3"/>
      <c r="W2238" s="9"/>
      <c r="X2238" s="3"/>
      <c r="Y2238" s="3"/>
      <c r="Z2238" s="6"/>
      <c r="AA2238" s="9"/>
      <c r="AB2238" s="3"/>
      <c r="AC2238" s="7"/>
      <c r="AD2238" s="3"/>
    </row>
    <row r="2239" spans="20:30" hidden="1" x14ac:dyDescent="0.25">
      <c r="T2239" s="3"/>
      <c r="U2239" s="8"/>
      <c r="V2239" s="3"/>
      <c r="W2239" s="9"/>
      <c r="X2239" s="3"/>
      <c r="Y2239" s="3"/>
      <c r="Z2239" s="6"/>
      <c r="AA2239" s="9"/>
      <c r="AB2239" s="3"/>
      <c r="AC2239" s="7"/>
      <c r="AD2239" s="3"/>
    </row>
    <row r="2240" spans="20:30" hidden="1" x14ac:dyDescent="0.25">
      <c r="T2240" s="3"/>
      <c r="U2240" s="8"/>
      <c r="V2240" s="3"/>
      <c r="W2240" s="9"/>
      <c r="X2240" s="3"/>
      <c r="Y2240" s="3"/>
      <c r="Z2240" s="6"/>
      <c r="AA2240" s="9"/>
      <c r="AB2240" s="3"/>
      <c r="AC2240" s="7"/>
      <c r="AD2240" s="3"/>
    </row>
    <row r="2241" spans="20:30" hidden="1" x14ac:dyDescent="0.25">
      <c r="T2241" s="3"/>
      <c r="U2241" s="8"/>
      <c r="V2241" s="3"/>
      <c r="W2241" s="9"/>
      <c r="X2241" s="3"/>
      <c r="Y2241" s="3"/>
      <c r="Z2241" s="6"/>
      <c r="AA2241" s="9"/>
      <c r="AB2241" s="3"/>
      <c r="AC2241" s="7"/>
      <c r="AD2241" s="3"/>
    </row>
    <row r="2242" spans="20:30" hidden="1" x14ac:dyDescent="0.25">
      <c r="T2242" s="3"/>
      <c r="U2242" s="8"/>
      <c r="V2242" s="3"/>
      <c r="W2242" s="9"/>
      <c r="X2242" s="3"/>
      <c r="Y2242" s="3"/>
      <c r="Z2242" s="6"/>
      <c r="AA2242" s="9"/>
      <c r="AB2242" s="3"/>
      <c r="AC2242" s="7"/>
      <c r="AD2242" s="3"/>
    </row>
    <row r="2243" spans="20:30" hidden="1" x14ac:dyDescent="0.25">
      <c r="T2243" s="3"/>
      <c r="U2243" s="8"/>
      <c r="V2243" s="3"/>
      <c r="W2243" s="9"/>
      <c r="X2243" s="3"/>
      <c r="Y2243" s="3"/>
      <c r="Z2243" s="6"/>
      <c r="AA2243" s="9"/>
      <c r="AB2243" s="3"/>
      <c r="AC2243" s="7"/>
      <c r="AD2243" s="3"/>
    </row>
    <row r="2244" spans="20:30" hidden="1" x14ac:dyDescent="0.25">
      <c r="T2244" s="3"/>
      <c r="U2244" s="8"/>
      <c r="V2244" s="3"/>
      <c r="W2244" s="9"/>
      <c r="X2244" s="3"/>
      <c r="Y2244" s="3"/>
      <c r="Z2244" s="6"/>
      <c r="AA2244" s="9"/>
      <c r="AB2244" s="3"/>
      <c r="AC2244" s="7"/>
      <c r="AD2244" s="3"/>
    </row>
    <row r="2245" spans="20:30" hidden="1" x14ac:dyDescent="0.25">
      <c r="T2245" s="3"/>
      <c r="U2245" s="8"/>
      <c r="V2245" s="3"/>
      <c r="W2245" s="9"/>
      <c r="X2245" s="3"/>
      <c r="Y2245" s="3"/>
      <c r="Z2245" s="6"/>
      <c r="AA2245" s="9"/>
      <c r="AB2245" s="3"/>
      <c r="AC2245" s="7"/>
      <c r="AD2245" s="3"/>
    </row>
    <row r="2246" spans="20:30" hidden="1" x14ac:dyDescent="0.25">
      <c r="T2246" s="3"/>
      <c r="U2246" s="8"/>
      <c r="V2246" s="3"/>
      <c r="W2246" s="9"/>
      <c r="X2246" s="3"/>
      <c r="Y2246" s="3"/>
      <c r="Z2246" s="6"/>
      <c r="AA2246" s="9"/>
      <c r="AB2246" s="3"/>
      <c r="AC2246" s="7"/>
      <c r="AD2246" s="3"/>
    </row>
    <row r="2247" spans="20:30" hidden="1" x14ac:dyDescent="0.25">
      <c r="T2247" s="3"/>
      <c r="U2247" s="8"/>
      <c r="V2247" s="3"/>
      <c r="W2247" s="9"/>
      <c r="X2247" s="3"/>
      <c r="Y2247" s="3"/>
      <c r="Z2247" s="6"/>
      <c r="AA2247" s="9"/>
      <c r="AB2247" s="3"/>
      <c r="AC2247" s="7"/>
      <c r="AD2247" s="3"/>
    </row>
    <row r="2248" spans="20:30" hidden="1" x14ac:dyDescent="0.25">
      <c r="T2248" s="3"/>
      <c r="U2248" s="8"/>
      <c r="V2248" s="3"/>
      <c r="W2248" s="9"/>
      <c r="X2248" s="3"/>
      <c r="Y2248" s="3"/>
      <c r="Z2248" s="6"/>
      <c r="AA2248" s="9"/>
      <c r="AB2248" s="3"/>
      <c r="AC2248" s="7"/>
      <c r="AD2248" s="3"/>
    </row>
    <row r="2249" spans="20:30" hidden="1" x14ac:dyDescent="0.25">
      <c r="T2249" s="3"/>
      <c r="U2249" s="8"/>
      <c r="V2249" s="3"/>
      <c r="W2249" s="9"/>
      <c r="X2249" s="3"/>
      <c r="Y2249" s="3"/>
      <c r="Z2249" s="6"/>
      <c r="AA2249" s="9"/>
      <c r="AB2249" s="3"/>
      <c r="AC2249" s="7"/>
      <c r="AD2249" s="3"/>
    </row>
    <row r="2250" spans="20:30" hidden="1" x14ac:dyDescent="0.25">
      <c r="T2250" s="3"/>
      <c r="U2250" s="8"/>
      <c r="V2250" s="3"/>
      <c r="W2250" s="9"/>
      <c r="X2250" s="3"/>
      <c r="Y2250" s="3"/>
      <c r="Z2250" s="6"/>
      <c r="AA2250" s="9"/>
      <c r="AB2250" s="3"/>
      <c r="AC2250" s="7"/>
      <c r="AD2250" s="3"/>
    </row>
    <row r="2251" spans="20:30" hidden="1" x14ac:dyDescent="0.25">
      <c r="T2251" s="3"/>
      <c r="U2251" s="8"/>
      <c r="V2251" s="3"/>
      <c r="W2251" s="9"/>
      <c r="X2251" s="3"/>
      <c r="Y2251" s="3"/>
      <c r="Z2251" s="6"/>
      <c r="AA2251" s="9"/>
      <c r="AB2251" s="3"/>
      <c r="AC2251" s="7"/>
      <c r="AD2251" s="3"/>
    </row>
    <row r="2252" spans="20:30" hidden="1" x14ac:dyDescent="0.25">
      <c r="T2252" s="3"/>
      <c r="U2252" s="8"/>
      <c r="V2252" s="3"/>
      <c r="W2252" s="9"/>
      <c r="X2252" s="3"/>
      <c r="Y2252" s="3"/>
      <c r="Z2252" s="6"/>
      <c r="AA2252" s="9"/>
      <c r="AB2252" s="3"/>
      <c r="AC2252" s="7"/>
      <c r="AD2252" s="3"/>
    </row>
    <row r="2253" spans="20:30" hidden="1" x14ac:dyDescent="0.25">
      <c r="T2253" s="3"/>
      <c r="U2253" s="8"/>
      <c r="V2253" s="3"/>
      <c r="W2253" s="9"/>
      <c r="X2253" s="3"/>
      <c r="Y2253" s="3"/>
      <c r="Z2253" s="6"/>
      <c r="AA2253" s="9"/>
      <c r="AB2253" s="3"/>
      <c r="AC2253" s="7"/>
      <c r="AD2253" s="3"/>
    </row>
    <row r="2254" spans="20:30" hidden="1" x14ac:dyDescent="0.25">
      <c r="T2254" s="3"/>
      <c r="U2254" s="8"/>
      <c r="V2254" s="3"/>
      <c r="W2254" s="9"/>
      <c r="X2254" s="3"/>
      <c r="Y2254" s="3"/>
      <c r="Z2254" s="6"/>
      <c r="AA2254" s="9"/>
      <c r="AB2254" s="3"/>
      <c r="AC2254" s="7"/>
      <c r="AD2254" s="3"/>
    </row>
    <row r="2255" spans="20:30" hidden="1" x14ac:dyDescent="0.25">
      <c r="T2255" s="3"/>
      <c r="U2255" s="8"/>
      <c r="V2255" s="3"/>
      <c r="W2255" s="9"/>
      <c r="X2255" s="3"/>
      <c r="Y2255" s="3"/>
      <c r="Z2255" s="6"/>
      <c r="AA2255" s="9"/>
      <c r="AB2255" s="3"/>
      <c r="AC2255" s="7"/>
      <c r="AD2255" s="3"/>
    </row>
    <row r="2256" spans="20:30" hidden="1" x14ac:dyDescent="0.25">
      <c r="T2256" s="3"/>
      <c r="U2256" s="8"/>
      <c r="V2256" s="3"/>
      <c r="W2256" s="9"/>
      <c r="X2256" s="3"/>
      <c r="Y2256" s="3"/>
      <c r="Z2256" s="6"/>
      <c r="AA2256" s="9"/>
      <c r="AB2256" s="3"/>
      <c r="AC2256" s="7"/>
      <c r="AD2256" s="3"/>
    </row>
    <row r="2257" spans="20:30" hidden="1" x14ac:dyDescent="0.25">
      <c r="T2257" s="3"/>
      <c r="U2257" s="8"/>
      <c r="V2257" s="3"/>
      <c r="W2257" s="9"/>
      <c r="X2257" s="3"/>
      <c r="Y2257" s="3"/>
      <c r="Z2257" s="6"/>
      <c r="AA2257" s="9"/>
      <c r="AB2257" s="3"/>
      <c r="AC2257" s="7"/>
      <c r="AD2257" s="3"/>
    </row>
    <row r="2258" spans="20:30" hidden="1" x14ac:dyDescent="0.25">
      <c r="T2258" s="3"/>
      <c r="U2258" s="8"/>
      <c r="V2258" s="3"/>
      <c r="W2258" s="9"/>
      <c r="X2258" s="3"/>
      <c r="Y2258" s="3"/>
      <c r="Z2258" s="6"/>
      <c r="AA2258" s="9"/>
      <c r="AB2258" s="3"/>
      <c r="AC2258" s="7"/>
      <c r="AD2258" s="3"/>
    </row>
    <row r="2259" spans="20:30" hidden="1" x14ac:dyDescent="0.25">
      <c r="T2259" s="3"/>
      <c r="U2259" s="8"/>
      <c r="V2259" s="3"/>
      <c r="W2259" s="9"/>
      <c r="X2259" s="3"/>
      <c r="Y2259" s="3"/>
      <c r="Z2259" s="6"/>
      <c r="AA2259" s="9"/>
      <c r="AB2259" s="3"/>
      <c r="AC2259" s="7"/>
      <c r="AD2259" s="3"/>
    </row>
    <row r="2260" spans="20:30" hidden="1" x14ac:dyDescent="0.25">
      <c r="T2260" s="3"/>
      <c r="U2260" s="8"/>
      <c r="V2260" s="3"/>
      <c r="W2260" s="9"/>
      <c r="X2260" s="3"/>
      <c r="Y2260" s="3"/>
      <c r="Z2260" s="6"/>
      <c r="AA2260" s="9"/>
      <c r="AB2260" s="3"/>
      <c r="AC2260" s="7"/>
      <c r="AD2260" s="3"/>
    </row>
    <row r="2261" spans="20:30" hidden="1" x14ac:dyDescent="0.25">
      <c r="T2261" s="3"/>
      <c r="U2261" s="8"/>
      <c r="V2261" s="3"/>
      <c r="W2261" s="9"/>
      <c r="X2261" s="3"/>
      <c r="Y2261" s="3"/>
      <c r="Z2261" s="6"/>
      <c r="AA2261" s="9"/>
      <c r="AB2261" s="3"/>
      <c r="AC2261" s="7"/>
      <c r="AD2261" s="3"/>
    </row>
    <row r="2262" spans="20:30" hidden="1" x14ac:dyDescent="0.25">
      <c r="T2262" s="3"/>
      <c r="U2262" s="8"/>
      <c r="V2262" s="3"/>
      <c r="W2262" s="9"/>
      <c r="X2262" s="3"/>
      <c r="Y2262" s="3"/>
      <c r="Z2262" s="6"/>
      <c r="AA2262" s="9"/>
      <c r="AB2262" s="3"/>
      <c r="AC2262" s="7"/>
      <c r="AD2262" s="3"/>
    </row>
    <row r="2263" spans="20:30" hidden="1" x14ac:dyDescent="0.25">
      <c r="T2263" s="3"/>
      <c r="U2263" s="8"/>
      <c r="V2263" s="3"/>
      <c r="W2263" s="9"/>
      <c r="X2263" s="3"/>
      <c r="Y2263" s="3"/>
      <c r="Z2263" s="6"/>
      <c r="AA2263" s="9"/>
      <c r="AB2263" s="3"/>
      <c r="AC2263" s="7"/>
      <c r="AD2263" s="3"/>
    </row>
    <row r="2264" spans="20:30" hidden="1" x14ac:dyDescent="0.25">
      <c r="T2264" s="3"/>
      <c r="U2264" s="8"/>
      <c r="V2264" s="3"/>
      <c r="W2264" s="9"/>
      <c r="X2264" s="3"/>
      <c r="Y2264" s="3"/>
      <c r="Z2264" s="6"/>
      <c r="AA2264" s="9"/>
      <c r="AB2264" s="3"/>
      <c r="AC2264" s="7"/>
      <c r="AD2264" s="3"/>
    </row>
    <row r="2265" spans="20:30" hidden="1" x14ac:dyDescent="0.25">
      <c r="T2265" s="3"/>
      <c r="U2265" s="8"/>
      <c r="V2265" s="3"/>
      <c r="W2265" s="9"/>
      <c r="X2265" s="3"/>
      <c r="Y2265" s="3"/>
      <c r="Z2265" s="6"/>
      <c r="AA2265" s="9"/>
      <c r="AB2265" s="3"/>
      <c r="AC2265" s="7"/>
      <c r="AD2265" s="3"/>
    </row>
    <row r="2266" spans="20:30" hidden="1" x14ac:dyDescent="0.25">
      <c r="T2266" s="3"/>
      <c r="U2266" s="8"/>
      <c r="V2266" s="3"/>
      <c r="W2266" s="9"/>
      <c r="X2266" s="3"/>
      <c r="Y2266" s="3"/>
      <c r="Z2266" s="6"/>
      <c r="AA2266" s="9"/>
      <c r="AB2266" s="3"/>
      <c r="AC2266" s="7"/>
      <c r="AD2266" s="3"/>
    </row>
    <row r="2267" spans="20:30" hidden="1" x14ac:dyDescent="0.25">
      <c r="T2267" s="3"/>
      <c r="U2267" s="8"/>
      <c r="V2267" s="3"/>
      <c r="W2267" s="9"/>
      <c r="X2267" s="3"/>
      <c r="Y2267" s="3"/>
      <c r="Z2267" s="6"/>
      <c r="AA2267" s="9"/>
      <c r="AB2267" s="3"/>
      <c r="AC2267" s="7"/>
      <c r="AD2267" s="3"/>
    </row>
    <row r="2268" spans="20:30" hidden="1" x14ac:dyDescent="0.25">
      <c r="T2268" s="3"/>
      <c r="U2268" s="8"/>
      <c r="V2268" s="3"/>
      <c r="W2268" s="9"/>
      <c r="X2268" s="3"/>
      <c r="Y2268" s="3"/>
      <c r="Z2268" s="6"/>
      <c r="AA2268" s="9"/>
      <c r="AB2268" s="3"/>
      <c r="AC2268" s="7"/>
      <c r="AD2268" s="3"/>
    </row>
    <row r="2269" spans="20:30" hidden="1" x14ac:dyDescent="0.25">
      <c r="T2269" s="3"/>
      <c r="U2269" s="8"/>
      <c r="V2269" s="3"/>
      <c r="W2269" s="9"/>
      <c r="X2269" s="3"/>
      <c r="Y2269" s="3"/>
      <c r="Z2269" s="6"/>
      <c r="AA2269" s="9"/>
      <c r="AB2269" s="3"/>
      <c r="AC2269" s="7"/>
      <c r="AD2269" s="3"/>
    </row>
    <row r="2270" spans="20:30" hidden="1" x14ac:dyDescent="0.25">
      <c r="T2270" s="3"/>
      <c r="U2270" s="8"/>
      <c r="V2270" s="3"/>
      <c r="W2270" s="9"/>
      <c r="X2270" s="3"/>
      <c r="Y2270" s="3"/>
      <c r="Z2270" s="6"/>
      <c r="AA2270" s="9"/>
      <c r="AB2270" s="3"/>
      <c r="AC2270" s="7"/>
      <c r="AD2270" s="3"/>
    </row>
    <row r="2271" spans="20:30" hidden="1" x14ac:dyDescent="0.25">
      <c r="T2271" s="3"/>
      <c r="U2271" s="8"/>
      <c r="V2271" s="3"/>
      <c r="W2271" s="9"/>
      <c r="X2271" s="3"/>
      <c r="Y2271" s="3"/>
      <c r="Z2271" s="6"/>
      <c r="AA2271" s="9"/>
      <c r="AB2271" s="3"/>
      <c r="AC2271" s="7"/>
      <c r="AD2271" s="3"/>
    </row>
    <row r="2272" spans="20:30" hidden="1" x14ac:dyDescent="0.25">
      <c r="T2272" s="3"/>
      <c r="U2272" s="8"/>
      <c r="V2272" s="3"/>
      <c r="W2272" s="9"/>
      <c r="X2272" s="3"/>
      <c r="Y2272" s="3"/>
      <c r="Z2272" s="6"/>
      <c r="AA2272" s="9"/>
      <c r="AB2272" s="3"/>
      <c r="AC2272" s="7"/>
      <c r="AD2272" s="3"/>
    </row>
    <row r="2273" spans="20:30" hidden="1" x14ac:dyDescent="0.25">
      <c r="T2273" s="3"/>
      <c r="U2273" s="8"/>
      <c r="V2273" s="3"/>
      <c r="W2273" s="9"/>
      <c r="X2273" s="3"/>
      <c r="Y2273" s="3"/>
      <c r="Z2273" s="6"/>
      <c r="AA2273" s="9"/>
      <c r="AB2273" s="3"/>
      <c r="AC2273" s="7"/>
      <c r="AD2273" s="3"/>
    </row>
    <row r="2274" spans="20:30" hidden="1" x14ac:dyDescent="0.25">
      <c r="T2274" s="3"/>
      <c r="U2274" s="8"/>
      <c r="V2274" s="3"/>
      <c r="W2274" s="9"/>
      <c r="X2274" s="3"/>
      <c r="Y2274" s="3"/>
      <c r="Z2274" s="6"/>
      <c r="AA2274" s="9"/>
      <c r="AB2274" s="3"/>
      <c r="AC2274" s="7"/>
      <c r="AD2274" s="3"/>
    </row>
    <row r="2275" spans="20:30" hidden="1" x14ac:dyDescent="0.25">
      <c r="T2275" s="3"/>
      <c r="U2275" s="8"/>
      <c r="V2275" s="3"/>
      <c r="W2275" s="9"/>
      <c r="X2275" s="3"/>
      <c r="Y2275" s="3"/>
      <c r="Z2275" s="6"/>
      <c r="AA2275" s="9"/>
      <c r="AB2275" s="3"/>
      <c r="AC2275" s="7"/>
      <c r="AD2275" s="3"/>
    </row>
    <row r="2276" spans="20:30" hidden="1" x14ac:dyDescent="0.25">
      <c r="T2276" s="3"/>
      <c r="U2276" s="8"/>
      <c r="V2276" s="3"/>
      <c r="W2276" s="9"/>
      <c r="X2276" s="3"/>
      <c r="Y2276" s="3"/>
      <c r="Z2276" s="6"/>
      <c r="AA2276" s="9"/>
      <c r="AB2276" s="3"/>
      <c r="AC2276" s="7"/>
      <c r="AD2276" s="3"/>
    </row>
    <row r="2277" spans="20:30" hidden="1" x14ac:dyDescent="0.25">
      <c r="T2277" s="3"/>
      <c r="U2277" s="8"/>
      <c r="V2277" s="3"/>
      <c r="W2277" s="9"/>
      <c r="X2277" s="3"/>
      <c r="Y2277" s="3"/>
      <c r="Z2277" s="6"/>
      <c r="AA2277" s="9"/>
      <c r="AB2277" s="3"/>
      <c r="AC2277" s="7"/>
      <c r="AD2277" s="3"/>
    </row>
    <row r="2278" spans="20:30" hidden="1" x14ac:dyDescent="0.25">
      <c r="T2278" s="3"/>
      <c r="U2278" s="8"/>
      <c r="V2278" s="3"/>
      <c r="W2278" s="9"/>
      <c r="X2278" s="3"/>
      <c r="Y2278" s="3"/>
      <c r="Z2278" s="6"/>
      <c r="AA2278" s="9"/>
      <c r="AB2278" s="3"/>
      <c r="AC2278" s="7"/>
      <c r="AD2278" s="3"/>
    </row>
    <row r="2279" spans="20:30" hidden="1" x14ac:dyDescent="0.25">
      <c r="T2279" s="3"/>
      <c r="U2279" s="8"/>
      <c r="V2279" s="3"/>
      <c r="W2279" s="9"/>
      <c r="X2279" s="3"/>
      <c r="Y2279" s="3"/>
      <c r="Z2279" s="6"/>
      <c r="AA2279" s="9"/>
      <c r="AB2279" s="3"/>
      <c r="AC2279" s="7"/>
      <c r="AD2279" s="3"/>
    </row>
    <row r="2280" spans="20:30" hidden="1" x14ac:dyDescent="0.25">
      <c r="T2280" s="3"/>
      <c r="U2280" s="8"/>
      <c r="V2280" s="3"/>
      <c r="W2280" s="9"/>
      <c r="X2280" s="3"/>
      <c r="Y2280" s="3"/>
      <c r="Z2280" s="6"/>
      <c r="AA2280" s="9"/>
      <c r="AB2280" s="3"/>
      <c r="AC2280" s="7"/>
      <c r="AD2280" s="3"/>
    </row>
    <row r="2281" spans="20:30" hidden="1" x14ac:dyDescent="0.25">
      <c r="T2281" s="3"/>
      <c r="U2281" s="8"/>
      <c r="V2281" s="3"/>
      <c r="W2281" s="9"/>
      <c r="X2281" s="3"/>
      <c r="Y2281" s="3"/>
      <c r="Z2281" s="6"/>
      <c r="AA2281" s="9"/>
      <c r="AB2281" s="3"/>
      <c r="AC2281" s="7"/>
      <c r="AD2281" s="3"/>
    </row>
    <row r="2282" spans="20:30" hidden="1" x14ac:dyDescent="0.25">
      <c r="T2282" s="3"/>
      <c r="U2282" s="8"/>
      <c r="V2282" s="3"/>
      <c r="W2282" s="9"/>
      <c r="X2282" s="3"/>
      <c r="Y2282" s="3"/>
      <c r="Z2282" s="6"/>
      <c r="AA2282" s="9"/>
      <c r="AB2282" s="3"/>
      <c r="AC2282" s="7"/>
      <c r="AD2282" s="3"/>
    </row>
    <row r="2283" spans="20:30" hidden="1" x14ac:dyDescent="0.25">
      <c r="T2283" s="3"/>
      <c r="U2283" s="8"/>
      <c r="V2283" s="3"/>
      <c r="W2283" s="9"/>
      <c r="X2283" s="3"/>
      <c r="Y2283" s="3"/>
      <c r="Z2283" s="6"/>
      <c r="AA2283" s="9"/>
      <c r="AB2283" s="3"/>
      <c r="AC2283" s="7"/>
      <c r="AD2283" s="3"/>
    </row>
    <row r="2284" spans="20:30" hidden="1" x14ac:dyDescent="0.25">
      <c r="T2284" s="3"/>
      <c r="U2284" s="8"/>
      <c r="V2284" s="3"/>
      <c r="W2284" s="9"/>
      <c r="X2284" s="3"/>
      <c r="Y2284" s="3"/>
      <c r="Z2284" s="6"/>
      <c r="AA2284" s="9"/>
      <c r="AB2284" s="3"/>
      <c r="AC2284" s="7"/>
      <c r="AD2284" s="3"/>
    </row>
    <row r="2285" spans="20:30" hidden="1" x14ac:dyDescent="0.25">
      <c r="T2285" s="3"/>
      <c r="U2285" s="8"/>
      <c r="V2285" s="3"/>
      <c r="W2285" s="9"/>
      <c r="X2285" s="3"/>
      <c r="Y2285" s="3"/>
      <c r="Z2285" s="6"/>
      <c r="AA2285" s="9"/>
      <c r="AB2285" s="3"/>
      <c r="AC2285" s="7"/>
      <c r="AD2285" s="3"/>
    </row>
    <row r="2286" spans="20:30" hidden="1" x14ac:dyDescent="0.25">
      <c r="T2286" s="3"/>
      <c r="U2286" s="8"/>
      <c r="V2286" s="3"/>
      <c r="W2286" s="9"/>
      <c r="X2286" s="3"/>
      <c r="Y2286" s="3"/>
      <c r="Z2286" s="6"/>
      <c r="AA2286" s="9"/>
      <c r="AB2286" s="3"/>
      <c r="AC2286" s="7"/>
      <c r="AD2286" s="3"/>
    </row>
    <row r="2287" spans="20:30" hidden="1" x14ac:dyDescent="0.25">
      <c r="T2287" s="3"/>
      <c r="U2287" s="8"/>
      <c r="V2287" s="3"/>
      <c r="W2287" s="9"/>
      <c r="X2287" s="3"/>
      <c r="Y2287" s="3"/>
      <c r="Z2287" s="6"/>
      <c r="AA2287" s="9"/>
      <c r="AB2287" s="3"/>
      <c r="AC2287" s="7"/>
      <c r="AD2287" s="3"/>
    </row>
    <row r="2288" spans="20:30" hidden="1" x14ac:dyDescent="0.25">
      <c r="T2288" s="3"/>
      <c r="U2288" s="8"/>
      <c r="V2288" s="3"/>
      <c r="W2288" s="9"/>
      <c r="X2288" s="3"/>
      <c r="Y2288" s="3"/>
      <c r="Z2288" s="6"/>
      <c r="AA2288" s="9"/>
      <c r="AB2288" s="3"/>
      <c r="AC2288" s="7"/>
      <c r="AD2288" s="3"/>
    </row>
    <row r="2289" spans="20:30" hidden="1" x14ac:dyDescent="0.25">
      <c r="T2289" s="3"/>
      <c r="U2289" s="8"/>
      <c r="V2289" s="3"/>
      <c r="W2289" s="9"/>
      <c r="X2289" s="3"/>
      <c r="Y2289" s="3"/>
      <c r="Z2289" s="6"/>
      <c r="AA2289" s="9"/>
      <c r="AB2289" s="3"/>
      <c r="AC2289" s="7"/>
      <c r="AD2289" s="3"/>
    </row>
    <row r="2290" spans="20:30" hidden="1" x14ac:dyDescent="0.25">
      <c r="T2290" s="3"/>
      <c r="U2290" s="8"/>
      <c r="V2290" s="3"/>
      <c r="W2290" s="9"/>
      <c r="X2290" s="3"/>
      <c r="Y2290" s="3"/>
      <c r="Z2290" s="6"/>
      <c r="AA2290" s="9"/>
      <c r="AB2290" s="3"/>
      <c r="AC2290" s="7"/>
      <c r="AD2290" s="3"/>
    </row>
    <row r="2291" spans="20:30" hidden="1" x14ac:dyDescent="0.25">
      <c r="T2291" s="3"/>
      <c r="U2291" s="8"/>
      <c r="V2291" s="3"/>
      <c r="W2291" s="9"/>
      <c r="X2291" s="3"/>
      <c r="Y2291" s="3"/>
      <c r="Z2291" s="6"/>
      <c r="AA2291" s="9"/>
      <c r="AB2291" s="3"/>
      <c r="AC2291" s="7"/>
      <c r="AD2291" s="3"/>
    </row>
    <row r="2292" spans="20:30" hidden="1" x14ac:dyDescent="0.25">
      <c r="T2292" s="3"/>
      <c r="U2292" s="8"/>
      <c r="V2292" s="3"/>
      <c r="W2292" s="9"/>
      <c r="X2292" s="3"/>
      <c r="Y2292" s="3"/>
      <c r="Z2292" s="6"/>
      <c r="AA2292" s="9"/>
      <c r="AB2292" s="3"/>
      <c r="AC2292" s="7"/>
      <c r="AD2292" s="3"/>
    </row>
    <row r="2293" spans="20:30" hidden="1" x14ac:dyDescent="0.25">
      <c r="T2293" s="3"/>
      <c r="U2293" s="8"/>
      <c r="V2293" s="3"/>
      <c r="W2293" s="9"/>
      <c r="X2293" s="3"/>
      <c r="Y2293" s="3"/>
      <c r="Z2293" s="6"/>
      <c r="AA2293" s="9"/>
      <c r="AB2293" s="3"/>
      <c r="AC2293" s="7"/>
      <c r="AD2293" s="3"/>
    </row>
    <row r="2294" spans="20:30" hidden="1" x14ac:dyDescent="0.25">
      <c r="T2294" s="3"/>
      <c r="U2294" s="8"/>
      <c r="V2294" s="3"/>
      <c r="W2294" s="9"/>
      <c r="X2294" s="3"/>
      <c r="Y2294" s="3"/>
      <c r="Z2294" s="6"/>
      <c r="AA2294" s="9"/>
      <c r="AB2294" s="3"/>
      <c r="AC2294" s="7"/>
      <c r="AD2294" s="3"/>
    </row>
    <row r="2295" spans="20:30" hidden="1" x14ac:dyDescent="0.25">
      <c r="T2295" s="3"/>
      <c r="U2295" s="8"/>
      <c r="V2295" s="3"/>
      <c r="W2295" s="9"/>
      <c r="X2295" s="3"/>
      <c r="Y2295" s="3"/>
      <c r="Z2295" s="6"/>
      <c r="AA2295" s="9"/>
      <c r="AB2295" s="3"/>
      <c r="AC2295" s="7"/>
      <c r="AD2295" s="3"/>
    </row>
    <row r="2296" spans="20:30" hidden="1" x14ac:dyDescent="0.25">
      <c r="T2296" s="3"/>
      <c r="U2296" s="8"/>
      <c r="V2296" s="3"/>
      <c r="W2296" s="9"/>
      <c r="X2296" s="3"/>
      <c r="Y2296" s="3"/>
      <c r="Z2296" s="6"/>
      <c r="AA2296" s="9"/>
      <c r="AB2296" s="3"/>
      <c r="AC2296" s="7"/>
      <c r="AD2296" s="3"/>
    </row>
    <row r="2297" spans="20:30" hidden="1" x14ac:dyDescent="0.25">
      <c r="T2297" s="3"/>
      <c r="U2297" s="8"/>
      <c r="V2297" s="3"/>
      <c r="W2297" s="9"/>
      <c r="X2297" s="3"/>
      <c r="Y2297" s="3"/>
      <c r="Z2297" s="6"/>
      <c r="AA2297" s="9"/>
      <c r="AB2297" s="3"/>
      <c r="AC2297" s="7"/>
      <c r="AD2297" s="3"/>
    </row>
    <row r="2298" spans="20:30" hidden="1" x14ac:dyDescent="0.25">
      <c r="T2298" s="3"/>
      <c r="U2298" s="8"/>
      <c r="V2298" s="3"/>
      <c r="W2298" s="9"/>
      <c r="X2298" s="3"/>
      <c r="Y2298" s="3"/>
      <c r="Z2298" s="6"/>
      <c r="AA2298" s="9"/>
      <c r="AB2298" s="3"/>
      <c r="AC2298" s="7"/>
      <c r="AD2298" s="3"/>
    </row>
    <row r="2299" spans="20:30" hidden="1" x14ac:dyDescent="0.25">
      <c r="T2299" s="3"/>
      <c r="U2299" s="8"/>
      <c r="V2299" s="3"/>
      <c r="W2299" s="9"/>
      <c r="X2299" s="3"/>
      <c r="Y2299" s="3"/>
      <c r="Z2299" s="6"/>
      <c r="AA2299" s="9"/>
      <c r="AB2299" s="3"/>
      <c r="AC2299" s="7"/>
      <c r="AD2299" s="3"/>
    </row>
    <row r="2300" spans="20:30" hidden="1" x14ac:dyDescent="0.25">
      <c r="T2300" s="3"/>
      <c r="U2300" s="8"/>
      <c r="V2300" s="3"/>
      <c r="W2300" s="9"/>
      <c r="X2300" s="3"/>
      <c r="Y2300" s="3"/>
      <c r="Z2300" s="6"/>
      <c r="AA2300" s="9"/>
      <c r="AB2300" s="3"/>
      <c r="AC2300" s="7"/>
      <c r="AD2300" s="3"/>
    </row>
    <row r="2301" spans="20:30" hidden="1" x14ac:dyDescent="0.25">
      <c r="T2301" s="3"/>
      <c r="U2301" s="8"/>
      <c r="V2301" s="3"/>
      <c r="W2301" s="9"/>
      <c r="X2301" s="3"/>
      <c r="Y2301" s="3"/>
      <c r="Z2301" s="6"/>
      <c r="AA2301" s="9"/>
      <c r="AB2301" s="3"/>
      <c r="AC2301" s="7"/>
      <c r="AD2301" s="3"/>
    </row>
    <row r="2302" spans="20:30" hidden="1" x14ac:dyDescent="0.25">
      <c r="T2302" s="3"/>
      <c r="U2302" s="8"/>
      <c r="V2302" s="3"/>
      <c r="W2302" s="9"/>
      <c r="X2302" s="3"/>
      <c r="Y2302" s="3"/>
      <c r="Z2302" s="6"/>
      <c r="AA2302" s="9"/>
      <c r="AB2302" s="3"/>
      <c r="AC2302" s="7"/>
      <c r="AD2302" s="3"/>
    </row>
    <row r="2303" spans="20:30" hidden="1" x14ac:dyDescent="0.25">
      <c r="T2303" s="3"/>
      <c r="U2303" s="8"/>
      <c r="V2303" s="3"/>
      <c r="W2303" s="9"/>
      <c r="X2303" s="3"/>
      <c r="Y2303" s="3"/>
      <c r="Z2303" s="6"/>
      <c r="AA2303" s="9"/>
      <c r="AB2303" s="3"/>
      <c r="AC2303" s="7"/>
      <c r="AD2303" s="3"/>
    </row>
    <row r="2304" spans="20:30" hidden="1" x14ac:dyDescent="0.25">
      <c r="T2304" s="3"/>
      <c r="U2304" s="8"/>
      <c r="V2304" s="3"/>
      <c r="W2304" s="9"/>
      <c r="X2304" s="3"/>
      <c r="Y2304" s="3"/>
      <c r="Z2304" s="6"/>
      <c r="AA2304" s="9"/>
      <c r="AB2304" s="3"/>
      <c r="AC2304" s="7"/>
      <c r="AD2304" s="3"/>
    </row>
    <row r="2305" spans="20:30" hidden="1" x14ac:dyDescent="0.25">
      <c r="T2305" s="3"/>
      <c r="U2305" s="8"/>
      <c r="V2305" s="3"/>
      <c r="W2305" s="9"/>
      <c r="X2305" s="3"/>
      <c r="Y2305" s="3"/>
      <c r="Z2305" s="6"/>
      <c r="AA2305" s="9"/>
      <c r="AB2305" s="3"/>
      <c r="AC2305" s="7"/>
      <c r="AD2305" s="3"/>
    </row>
    <row r="2306" spans="20:30" hidden="1" x14ac:dyDescent="0.25">
      <c r="T2306" s="3"/>
      <c r="U2306" s="8"/>
      <c r="V2306" s="3"/>
      <c r="W2306" s="9"/>
      <c r="X2306" s="3"/>
      <c r="Y2306" s="3"/>
      <c r="Z2306" s="6"/>
      <c r="AA2306" s="9"/>
      <c r="AB2306" s="3"/>
      <c r="AC2306" s="7"/>
      <c r="AD2306" s="3"/>
    </row>
    <row r="2307" spans="20:30" hidden="1" x14ac:dyDescent="0.25">
      <c r="T2307" s="3"/>
      <c r="U2307" s="8"/>
      <c r="V2307" s="3"/>
      <c r="W2307" s="9"/>
      <c r="X2307" s="3"/>
      <c r="Y2307" s="3"/>
      <c r="Z2307" s="6"/>
      <c r="AA2307" s="9"/>
      <c r="AB2307" s="3"/>
      <c r="AC2307" s="7"/>
      <c r="AD2307" s="3"/>
    </row>
    <row r="2308" spans="20:30" hidden="1" x14ac:dyDescent="0.25">
      <c r="T2308" s="3"/>
      <c r="U2308" s="8"/>
      <c r="V2308" s="3"/>
      <c r="W2308" s="9"/>
      <c r="X2308" s="3"/>
      <c r="Y2308" s="3"/>
      <c r="Z2308" s="6"/>
      <c r="AA2308" s="9"/>
      <c r="AB2308" s="3"/>
      <c r="AC2308" s="7"/>
      <c r="AD2308" s="3"/>
    </row>
    <row r="2309" spans="20:30" hidden="1" x14ac:dyDescent="0.25">
      <c r="T2309" s="3"/>
      <c r="U2309" s="8"/>
      <c r="V2309" s="3"/>
      <c r="W2309" s="9"/>
      <c r="X2309" s="3"/>
      <c r="Y2309" s="3"/>
      <c r="Z2309" s="6"/>
      <c r="AA2309" s="9"/>
      <c r="AB2309" s="3"/>
      <c r="AC2309" s="7"/>
      <c r="AD2309" s="3"/>
    </row>
    <row r="2310" spans="20:30" hidden="1" x14ac:dyDescent="0.25">
      <c r="T2310" s="3"/>
      <c r="U2310" s="8"/>
      <c r="V2310" s="3"/>
      <c r="W2310" s="9"/>
      <c r="X2310" s="3"/>
      <c r="Y2310" s="3"/>
      <c r="Z2310" s="6"/>
      <c r="AA2310" s="9"/>
      <c r="AB2310" s="3"/>
      <c r="AC2310" s="7"/>
      <c r="AD2310" s="3"/>
    </row>
    <row r="2311" spans="20:30" hidden="1" x14ac:dyDescent="0.25">
      <c r="T2311" s="3"/>
      <c r="U2311" s="8"/>
      <c r="V2311" s="3"/>
      <c r="W2311" s="9"/>
      <c r="X2311" s="3"/>
      <c r="Y2311" s="3"/>
      <c r="Z2311" s="6"/>
      <c r="AA2311" s="9"/>
      <c r="AB2311" s="3"/>
      <c r="AC2311" s="7"/>
      <c r="AD2311" s="3"/>
    </row>
    <row r="2312" spans="20:30" hidden="1" x14ac:dyDescent="0.25">
      <c r="T2312" s="3"/>
      <c r="U2312" s="8"/>
      <c r="V2312" s="3"/>
      <c r="W2312" s="9"/>
      <c r="X2312" s="3"/>
      <c r="Y2312" s="3"/>
      <c r="Z2312" s="6"/>
      <c r="AA2312" s="9"/>
      <c r="AB2312" s="3"/>
      <c r="AC2312" s="7"/>
      <c r="AD2312" s="3"/>
    </row>
    <row r="2313" spans="20:30" hidden="1" x14ac:dyDescent="0.25">
      <c r="T2313" s="3"/>
      <c r="U2313" s="8"/>
      <c r="V2313" s="3"/>
      <c r="W2313" s="9"/>
      <c r="X2313" s="3"/>
      <c r="Y2313" s="3"/>
      <c r="Z2313" s="6"/>
      <c r="AA2313" s="9"/>
      <c r="AB2313" s="3"/>
      <c r="AC2313" s="7"/>
      <c r="AD2313" s="3"/>
    </row>
    <row r="2314" spans="20:30" hidden="1" x14ac:dyDescent="0.25">
      <c r="T2314" s="3"/>
      <c r="U2314" s="8"/>
      <c r="V2314" s="3"/>
      <c r="W2314" s="9"/>
      <c r="X2314" s="3"/>
      <c r="Y2314" s="3"/>
      <c r="Z2314" s="6"/>
      <c r="AA2314" s="9"/>
      <c r="AB2314" s="3"/>
      <c r="AC2314" s="7"/>
      <c r="AD2314" s="3"/>
    </row>
    <row r="2315" spans="20:30" hidden="1" x14ac:dyDescent="0.25">
      <c r="T2315" s="3"/>
      <c r="U2315" s="8"/>
      <c r="V2315" s="3"/>
      <c r="W2315" s="9"/>
      <c r="X2315" s="3"/>
      <c r="Y2315" s="3"/>
      <c r="Z2315" s="6"/>
      <c r="AA2315" s="9"/>
      <c r="AB2315" s="3"/>
      <c r="AC2315" s="7"/>
      <c r="AD2315" s="3"/>
    </row>
    <row r="2316" spans="20:30" hidden="1" x14ac:dyDescent="0.25">
      <c r="T2316" s="3"/>
      <c r="U2316" s="8"/>
      <c r="V2316" s="3"/>
      <c r="W2316" s="9"/>
      <c r="X2316" s="3"/>
      <c r="Y2316" s="3"/>
      <c r="Z2316" s="6"/>
      <c r="AA2316" s="9"/>
      <c r="AB2316" s="3"/>
      <c r="AC2316" s="7"/>
      <c r="AD2316" s="3"/>
    </row>
    <row r="2317" spans="20:30" hidden="1" x14ac:dyDescent="0.25">
      <c r="T2317" s="3"/>
      <c r="U2317" s="8"/>
      <c r="V2317" s="3"/>
      <c r="W2317" s="9"/>
      <c r="X2317" s="3"/>
      <c r="Y2317" s="3"/>
      <c r="Z2317" s="6"/>
      <c r="AA2317" s="9"/>
      <c r="AB2317" s="3"/>
      <c r="AC2317" s="7"/>
      <c r="AD2317" s="3"/>
    </row>
    <row r="2318" spans="20:30" hidden="1" x14ac:dyDescent="0.25">
      <c r="T2318" s="3"/>
      <c r="U2318" s="8"/>
      <c r="V2318" s="3"/>
      <c r="W2318" s="9"/>
      <c r="X2318" s="3"/>
      <c r="Y2318" s="3"/>
      <c r="Z2318" s="6"/>
      <c r="AA2318" s="9"/>
      <c r="AB2318" s="3"/>
      <c r="AC2318" s="7"/>
      <c r="AD2318" s="3"/>
    </row>
    <row r="2319" spans="20:30" hidden="1" x14ac:dyDescent="0.25">
      <c r="T2319" s="3"/>
      <c r="U2319" s="8"/>
      <c r="V2319" s="3"/>
      <c r="W2319" s="9"/>
      <c r="X2319" s="3"/>
      <c r="Y2319" s="3"/>
      <c r="Z2319" s="6"/>
      <c r="AA2319" s="9"/>
      <c r="AB2319" s="3"/>
      <c r="AC2319" s="7"/>
      <c r="AD2319" s="3"/>
    </row>
    <row r="2320" spans="20:30" hidden="1" x14ac:dyDescent="0.25">
      <c r="T2320" s="3"/>
      <c r="U2320" s="8"/>
      <c r="V2320" s="3"/>
      <c r="W2320" s="9"/>
      <c r="X2320" s="3"/>
      <c r="Y2320" s="3"/>
      <c r="Z2320" s="6"/>
      <c r="AA2320" s="9"/>
      <c r="AB2320" s="3"/>
      <c r="AC2320" s="7"/>
      <c r="AD2320" s="3"/>
    </row>
    <row r="2321" spans="20:30" hidden="1" x14ac:dyDescent="0.25">
      <c r="T2321" s="3"/>
      <c r="U2321" s="8"/>
      <c r="V2321" s="3"/>
      <c r="W2321" s="9"/>
      <c r="X2321" s="3"/>
      <c r="Y2321" s="3"/>
      <c r="Z2321" s="6"/>
      <c r="AA2321" s="9"/>
      <c r="AB2321" s="3"/>
      <c r="AC2321" s="7"/>
      <c r="AD2321" s="3"/>
    </row>
    <row r="2322" spans="20:30" hidden="1" x14ac:dyDescent="0.25">
      <c r="T2322" s="3"/>
      <c r="U2322" s="8"/>
      <c r="V2322" s="3"/>
      <c r="W2322" s="9"/>
      <c r="X2322" s="3"/>
      <c r="Y2322" s="3"/>
      <c r="Z2322" s="6"/>
      <c r="AA2322" s="9"/>
      <c r="AB2322" s="3"/>
      <c r="AC2322" s="7"/>
      <c r="AD2322" s="3"/>
    </row>
    <row r="2323" spans="20:30" hidden="1" x14ac:dyDescent="0.25">
      <c r="T2323" s="3"/>
      <c r="U2323" s="8"/>
      <c r="V2323" s="3"/>
      <c r="W2323" s="9"/>
      <c r="X2323" s="3"/>
      <c r="Y2323" s="3"/>
      <c r="Z2323" s="6"/>
      <c r="AA2323" s="9"/>
      <c r="AB2323" s="3"/>
      <c r="AC2323" s="7"/>
      <c r="AD2323" s="3"/>
    </row>
    <row r="2324" spans="20:30" hidden="1" x14ac:dyDescent="0.25">
      <c r="T2324" s="3"/>
      <c r="U2324" s="8"/>
      <c r="V2324" s="3"/>
      <c r="W2324" s="9"/>
      <c r="X2324" s="3"/>
      <c r="Y2324" s="3"/>
      <c r="Z2324" s="6"/>
      <c r="AA2324" s="9"/>
      <c r="AB2324" s="3"/>
      <c r="AC2324" s="7"/>
      <c r="AD2324" s="3"/>
    </row>
    <row r="2325" spans="20:30" hidden="1" x14ac:dyDescent="0.25">
      <c r="T2325" s="3"/>
      <c r="U2325" s="8"/>
      <c r="V2325" s="3"/>
      <c r="W2325" s="9"/>
      <c r="X2325" s="3"/>
      <c r="Y2325" s="3"/>
      <c r="Z2325" s="6"/>
      <c r="AA2325" s="9"/>
      <c r="AB2325" s="3"/>
      <c r="AC2325" s="7"/>
      <c r="AD2325" s="3"/>
    </row>
    <row r="2326" spans="20:30" hidden="1" x14ac:dyDescent="0.25">
      <c r="T2326" s="3"/>
      <c r="U2326" s="8"/>
      <c r="V2326" s="3"/>
      <c r="W2326" s="9"/>
      <c r="X2326" s="3"/>
      <c r="Y2326" s="3"/>
      <c r="Z2326" s="6"/>
      <c r="AA2326" s="9"/>
      <c r="AB2326" s="3"/>
      <c r="AC2326" s="7"/>
      <c r="AD2326" s="3"/>
    </row>
    <row r="2327" spans="20:30" hidden="1" x14ac:dyDescent="0.25">
      <c r="T2327" s="3"/>
      <c r="U2327" s="8"/>
      <c r="V2327" s="3"/>
      <c r="W2327" s="9"/>
      <c r="X2327" s="3"/>
      <c r="Y2327" s="3"/>
      <c r="Z2327" s="6"/>
      <c r="AA2327" s="9"/>
      <c r="AB2327" s="3"/>
      <c r="AC2327" s="7"/>
      <c r="AD2327" s="3"/>
    </row>
    <row r="2328" spans="20:30" hidden="1" x14ac:dyDescent="0.25">
      <c r="T2328" s="3"/>
      <c r="U2328" s="8"/>
      <c r="V2328" s="3"/>
      <c r="W2328" s="9"/>
      <c r="X2328" s="3"/>
      <c r="Y2328" s="3"/>
      <c r="Z2328" s="6"/>
      <c r="AA2328" s="9"/>
      <c r="AB2328" s="3"/>
      <c r="AC2328" s="7"/>
      <c r="AD2328" s="3"/>
    </row>
    <row r="2329" spans="20:30" hidden="1" x14ac:dyDescent="0.25">
      <c r="T2329" s="3"/>
      <c r="U2329" s="8"/>
      <c r="V2329" s="3"/>
      <c r="W2329" s="9"/>
      <c r="X2329" s="3"/>
      <c r="Y2329" s="3"/>
      <c r="Z2329" s="6"/>
      <c r="AA2329" s="9"/>
      <c r="AB2329" s="3"/>
      <c r="AC2329" s="7"/>
      <c r="AD2329" s="3"/>
    </row>
    <row r="2330" spans="20:30" hidden="1" x14ac:dyDescent="0.25">
      <c r="T2330" s="3"/>
      <c r="U2330" s="8"/>
      <c r="V2330" s="3"/>
      <c r="W2330" s="9"/>
      <c r="X2330" s="3"/>
      <c r="Y2330" s="3"/>
      <c r="Z2330" s="6"/>
      <c r="AA2330" s="9"/>
      <c r="AB2330" s="3"/>
      <c r="AC2330" s="7"/>
      <c r="AD2330" s="3"/>
    </row>
    <row r="2331" spans="20:30" hidden="1" x14ac:dyDescent="0.25">
      <c r="T2331" s="3"/>
      <c r="U2331" s="8"/>
      <c r="V2331" s="3"/>
      <c r="W2331" s="9"/>
      <c r="X2331" s="3"/>
      <c r="Y2331" s="3"/>
      <c r="Z2331" s="6"/>
      <c r="AA2331" s="9"/>
      <c r="AB2331" s="3"/>
      <c r="AC2331" s="7"/>
      <c r="AD2331" s="3"/>
    </row>
    <row r="2332" spans="20:30" hidden="1" x14ac:dyDescent="0.25">
      <c r="T2332" s="3"/>
      <c r="U2332" s="8"/>
      <c r="V2332" s="3"/>
      <c r="W2332" s="9"/>
      <c r="X2332" s="3"/>
      <c r="Y2332" s="3"/>
      <c r="Z2332" s="6"/>
      <c r="AA2332" s="9"/>
      <c r="AB2332" s="3"/>
      <c r="AC2332" s="7"/>
      <c r="AD2332" s="3"/>
    </row>
    <row r="2333" spans="20:30" hidden="1" x14ac:dyDescent="0.25">
      <c r="T2333" s="3"/>
      <c r="U2333" s="8"/>
      <c r="V2333" s="3"/>
      <c r="W2333" s="9"/>
      <c r="X2333" s="3"/>
      <c r="Y2333" s="3"/>
      <c r="Z2333" s="6"/>
      <c r="AA2333" s="9"/>
      <c r="AB2333" s="3"/>
      <c r="AC2333" s="7"/>
      <c r="AD2333" s="3"/>
    </row>
    <row r="2334" spans="20:30" hidden="1" x14ac:dyDescent="0.25">
      <c r="T2334" s="3"/>
      <c r="U2334" s="8"/>
      <c r="V2334" s="3"/>
      <c r="W2334" s="9"/>
      <c r="X2334" s="3"/>
      <c r="Y2334" s="3"/>
      <c r="Z2334" s="6"/>
      <c r="AA2334" s="9"/>
      <c r="AB2334" s="3"/>
      <c r="AC2334" s="7"/>
      <c r="AD2334" s="3"/>
    </row>
    <row r="2335" spans="20:30" hidden="1" x14ac:dyDescent="0.25">
      <c r="T2335" s="3"/>
      <c r="U2335" s="8"/>
      <c r="V2335" s="3"/>
      <c r="W2335" s="9"/>
      <c r="X2335" s="3"/>
      <c r="Y2335" s="3"/>
      <c r="Z2335" s="6"/>
      <c r="AA2335" s="9"/>
      <c r="AB2335" s="3"/>
      <c r="AC2335" s="7"/>
      <c r="AD2335" s="3"/>
    </row>
    <row r="2336" spans="20:30" hidden="1" x14ac:dyDescent="0.25">
      <c r="T2336" s="3"/>
      <c r="U2336" s="8"/>
      <c r="V2336" s="3"/>
      <c r="W2336" s="9"/>
      <c r="X2336" s="3"/>
      <c r="Y2336" s="3"/>
      <c r="Z2336" s="6"/>
      <c r="AA2336" s="9"/>
      <c r="AB2336" s="3"/>
      <c r="AC2336" s="7"/>
      <c r="AD2336" s="3"/>
    </row>
    <row r="2337" spans="20:30" hidden="1" x14ac:dyDescent="0.25">
      <c r="T2337" s="3"/>
      <c r="U2337" s="8"/>
      <c r="V2337" s="3"/>
      <c r="W2337" s="9"/>
      <c r="X2337" s="3"/>
      <c r="Y2337" s="3"/>
      <c r="Z2337" s="6"/>
      <c r="AA2337" s="9"/>
      <c r="AB2337" s="3"/>
      <c r="AC2337" s="7"/>
      <c r="AD2337" s="3"/>
    </row>
    <row r="2338" spans="20:30" hidden="1" x14ac:dyDescent="0.25">
      <c r="T2338" s="3"/>
      <c r="U2338" s="8"/>
      <c r="V2338" s="3"/>
      <c r="W2338" s="9"/>
      <c r="X2338" s="3"/>
      <c r="Y2338" s="3"/>
      <c r="Z2338" s="6"/>
      <c r="AA2338" s="9"/>
      <c r="AB2338" s="3"/>
      <c r="AC2338" s="7"/>
      <c r="AD2338" s="3"/>
    </row>
    <row r="2339" spans="20:30" hidden="1" x14ac:dyDescent="0.25">
      <c r="T2339" s="3"/>
      <c r="U2339" s="8"/>
      <c r="V2339" s="3"/>
      <c r="W2339" s="9"/>
      <c r="X2339" s="3"/>
      <c r="Y2339" s="3"/>
      <c r="Z2339" s="6"/>
      <c r="AA2339" s="9"/>
      <c r="AB2339" s="3"/>
      <c r="AC2339" s="7"/>
      <c r="AD2339" s="3"/>
    </row>
    <row r="2340" spans="20:30" hidden="1" x14ac:dyDescent="0.25">
      <c r="T2340" s="3"/>
      <c r="U2340" s="8"/>
      <c r="V2340" s="3"/>
      <c r="W2340" s="9"/>
      <c r="X2340" s="3"/>
      <c r="Y2340" s="3"/>
      <c r="Z2340" s="6"/>
      <c r="AA2340" s="9"/>
      <c r="AB2340" s="3"/>
      <c r="AC2340" s="7"/>
      <c r="AD2340" s="3"/>
    </row>
    <row r="2341" spans="20:30" hidden="1" x14ac:dyDescent="0.25">
      <c r="T2341" s="3"/>
      <c r="U2341" s="8"/>
      <c r="V2341" s="3"/>
      <c r="W2341" s="9"/>
      <c r="X2341" s="3"/>
      <c r="Y2341" s="3"/>
      <c r="Z2341" s="6"/>
      <c r="AA2341" s="9"/>
      <c r="AB2341" s="3"/>
      <c r="AC2341" s="7"/>
      <c r="AD2341" s="3"/>
    </row>
    <row r="2342" spans="20:30" hidden="1" x14ac:dyDescent="0.25">
      <c r="T2342" s="3"/>
      <c r="U2342" s="8"/>
      <c r="V2342" s="3"/>
      <c r="W2342" s="9"/>
      <c r="X2342" s="3"/>
      <c r="Y2342" s="3"/>
      <c r="Z2342" s="6"/>
      <c r="AA2342" s="9"/>
      <c r="AB2342" s="3"/>
      <c r="AC2342" s="7"/>
      <c r="AD2342" s="3"/>
    </row>
    <row r="2343" spans="20:30" hidden="1" x14ac:dyDescent="0.25">
      <c r="T2343" s="3"/>
      <c r="U2343" s="8"/>
      <c r="V2343" s="3"/>
      <c r="W2343" s="9"/>
      <c r="X2343" s="3"/>
      <c r="Y2343" s="3"/>
      <c r="Z2343" s="6"/>
      <c r="AA2343" s="9"/>
      <c r="AB2343" s="3"/>
      <c r="AC2343" s="7"/>
      <c r="AD2343" s="3"/>
    </row>
    <row r="2344" spans="20:30" hidden="1" x14ac:dyDescent="0.25">
      <c r="T2344" s="3"/>
      <c r="U2344" s="8"/>
      <c r="V2344" s="3"/>
      <c r="W2344" s="9"/>
      <c r="X2344" s="3"/>
      <c r="Y2344" s="3"/>
      <c r="Z2344" s="6"/>
      <c r="AA2344" s="9"/>
      <c r="AB2344" s="3"/>
      <c r="AC2344" s="7"/>
      <c r="AD2344" s="3"/>
    </row>
    <row r="2345" spans="20:30" hidden="1" x14ac:dyDescent="0.25">
      <c r="T2345" s="3"/>
      <c r="U2345" s="8"/>
      <c r="V2345" s="3"/>
      <c r="W2345" s="9"/>
      <c r="X2345" s="3"/>
      <c r="Y2345" s="3"/>
      <c r="Z2345" s="6"/>
      <c r="AA2345" s="9"/>
      <c r="AB2345" s="3"/>
      <c r="AC2345" s="7"/>
      <c r="AD2345" s="3"/>
    </row>
    <row r="2346" spans="20:30" hidden="1" x14ac:dyDescent="0.25">
      <c r="T2346" s="3"/>
      <c r="U2346" s="8"/>
      <c r="V2346" s="3"/>
      <c r="W2346" s="9"/>
      <c r="X2346" s="3"/>
      <c r="Y2346" s="3"/>
      <c r="Z2346" s="6"/>
      <c r="AA2346" s="9"/>
      <c r="AB2346" s="3"/>
      <c r="AC2346" s="7"/>
      <c r="AD2346" s="3"/>
    </row>
    <row r="2347" spans="20:30" hidden="1" x14ac:dyDescent="0.25">
      <c r="T2347" s="3"/>
      <c r="U2347" s="8"/>
      <c r="V2347" s="3"/>
      <c r="W2347" s="9"/>
      <c r="X2347" s="3"/>
      <c r="Y2347" s="3"/>
      <c r="Z2347" s="6"/>
      <c r="AA2347" s="9"/>
      <c r="AB2347" s="3"/>
      <c r="AC2347" s="7"/>
      <c r="AD2347" s="3"/>
    </row>
    <row r="2348" spans="20:30" hidden="1" x14ac:dyDescent="0.25">
      <c r="T2348" s="3"/>
      <c r="U2348" s="8"/>
      <c r="V2348" s="3"/>
      <c r="W2348" s="9"/>
      <c r="X2348" s="3"/>
      <c r="Y2348" s="3"/>
      <c r="Z2348" s="6"/>
      <c r="AA2348" s="9"/>
      <c r="AB2348" s="3"/>
      <c r="AC2348" s="7"/>
      <c r="AD2348" s="3"/>
    </row>
    <row r="2349" spans="20:30" hidden="1" x14ac:dyDescent="0.25">
      <c r="T2349" s="3"/>
      <c r="U2349" s="8"/>
      <c r="V2349" s="3"/>
      <c r="W2349" s="9"/>
      <c r="X2349" s="3"/>
      <c r="Y2349" s="3"/>
      <c r="Z2349" s="6"/>
      <c r="AA2349" s="9"/>
      <c r="AB2349" s="3"/>
      <c r="AC2349" s="7"/>
      <c r="AD2349" s="3"/>
    </row>
    <row r="2350" spans="20:30" hidden="1" x14ac:dyDescent="0.25">
      <c r="T2350" s="3"/>
      <c r="U2350" s="8"/>
      <c r="V2350" s="3"/>
      <c r="W2350" s="9"/>
      <c r="X2350" s="3"/>
      <c r="Y2350" s="3"/>
      <c r="Z2350" s="6"/>
      <c r="AA2350" s="9"/>
      <c r="AB2350" s="3"/>
      <c r="AC2350" s="7"/>
      <c r="AD2350" s="3"/>
    </row>
    <row r="2351" spans="20:30" hidden="1" x14ac:dyDescent="0.25">
      <c r="T2351" s="3"/>
      <c r="U2351" s="8"/>
      <c r="V2351" s="3"/>
      <c r="W2351" s="9"/>
      <c r="X2351" s="3"/>
      <c r="Y2351" s="3"/>
      <c r="Z2351" s="6"/>
      <c r="AA2351" s="9"/>
      <c r="AB2351" s="3"/>
      <c r="AC2351" s="7"/>
      <c r="AD2351" s="3"/>
    </row>
    <row r="2352" spans="20:30" hidden="1" x14ac:dyDescent="0.25">
      <c r="T2352" s="3"/>
      <c r="U2352" s="8"/>
      <c r="V2352" s="3"/>
      <c r="W2352" s="9"/>
      <c r="X2352" s="3"/>
      <c r="Y2352" s="3"/>
      <c r="Z2352" s="6"/>
      <c r="AA2352" s="9"/>
      <c r="AB2352" s="3"/>
      <c r="AC2352" s="7"/>
      <c r="AD2352" s="3"/>
    </row>
    <row r="2353" spans="20:30" hidden="1" x14ac:dyDescent="0.25">
      <c r="T2353" s="3"/>
      <c r="U2353" s="8"/>
      <c r="V2353" s="3"/>
      <c r="W2353" s="9"/>
      <c r="X2353" s="3"/>
      <c r="Y2353" s="3"/>
      <c r="Z2353" s="6"/>
      <c r="AA2353" s="9"/>
      <c r="AB2353" s="3"/>
      <c r="AC2353" s="7"/>
      <c r="AD2353" s="3"/>
    </row>
    <row r="2354" spans="20:30" hidden="1" x14ac:dyDescent="0.25">
      <c r="T2354" s="3"/>
      <c r="U2354" s="8"/>
      <c r="V2354" s="3"/>
      <c r="W2354" s="9"/>
      <c r="X2354" s="3"/>
      <c r="Y2354" s="3"/>
      <c r="Z2354" s="6"/>
      <c r="AA2354" s="9"/>
      <c r="AB2354" s="3"/>
      <c r="AC2354" s="7"/>
      <c r="AD2354" s="3"/>
    </row>
    <row r="2355" spans="20:30" hidden="1" x14ac:dyDescent="0.25">
      <c r="T2355" s="3"/>
      <c r="U2355" s="8"/>
      <c r="V2355" s="3"/>
      <c r="W2355" s="9"/>
      <c r="X2355" s="3"/>
      <c r="Y2355" s="3"/>
      <c r="Z2355" s="6"/>
      <c r="AA2355" s="9"/>
      <c r="AB2355" s="3"/>
      <c r="AC2355" s="7"/>
      <c r="AD2355" s="3"/>
    </row>
    <row r="2356" spans="20:30" hidden="1" x14ac:dyDescent="0.25">
      <c r="T2356" s="3"/>
      <c r="U2356" s="8"/>
      <c r="V2356" s="3"/>
      <c r="W2356" s="9"/>
      <c r="X2356" s="3"/>
      <c r="Y2356" s="3"/>
      <c r="Z2356" s="6"/>
      <c r="AA2356" s="9"/>
      <c r="AB2356" s="3"/>
      <c r="AC2356" s="7"/>
      <c r="AD2356" s="3"/>
    </row>
    <row r="2357" spans="20:30" hidden="1" x14ac:dyDescent="0.25">
      <c r="T2357" s="3"/>
      <c r="U2357" s="8"/>
      <c r="V2357" s="3"/>
      <c r="W2357" s="9"/>
      <c r="X2357" s="3"/>
      <c r="Y2357" s="3"/>
      <c r="Z2357" s="6"/>
      <c r="AA2357" s="9"/>
      <c r="AB2357" s="3"/>
      <c r="AC2357" s="7"/>
      <c r="AD2357" s="3"/>
    </row>
    <row r="2358" spans="20:30" hidden="1" x14ac:dyDescent="0.25">
      <c r="T2358" s="3"/>
      <c r="U2358" s="8"/>
      <c r="V2358" s="3"/>
      <c r="W2358" s="9"/>
      <c r="X2358" s="3"/>
      <c r="Y2358" s="3"/>
      <c r="Z2358" s="6"/>
      <c r="AA2358" s="9"/>
      <c r="AB2358" s="3"/>
      <c r="AC2358" s="7"/>
      <c r="AD2358" s="3"/>
    </row>
    <row r="2359" spans="20:30" hidden="1" x14ac:dyDescent="0.25">
      <c r="T2359" s="3"/>
      <c r="U2359" s="8"/>
      <c r="V2359" s="3"/>
      <c r="W2359" s="9"/>
      <c r="X2359" s="3"/>
      <c r="Y2359" s="3"/>
      <c r="Z2359" s="6"/>
      <c r="AA2359" s="9"/>
      <c r="AB2359" s="3"/>
      <c r="AC2359" s="7"/>
      <c r="AD2359" s="3"/>
    </row>
    <row r="2360" spans="20:30" hidden="1" x14ac:dyDescent="0.25">
      <c r="T2360" s="3"/>
      <c r="U2360" s="8"/>
      <c r="V2360" s="3"/>
      <c r="W2360" s="9"/>
      <c r="X2360" s="3"/>
      <c r="Y2360" s="3"/>
      <c r="Z2360" s="6"/>
      <c r="AA2360" s="9"/>
      <c r="AB2360" s="3"/>
      <c r="AC2360" s="7"/>
      <c r="AD2360" s="3"/>
    </row>
    <row r="2361" spans="20:30" hidden="1" x14ac:dyDescent="0.25">
      <c r="T2361" s="3"/>
      <c r="U2361" s="8"/>
      <c r="V2361" s="3"/>
      <c r="W2361" s="9"/>
      <c r="X2361" s="3"/>
      <c r="Y2361" s="3"/>
      <c r="Z2361" s="6"/>
      <c r="AA2361" s="9"/>
      <c r="AB2361" s="3"/>
      <c r="AC2361" s="7"/>
      <c r="AD2361" s="3"/>
    </row>
    <row r="2362" spans="20:30" hidden="1" x14ac:dyDescent="0.25">
      <c r="T2362" s="3"/>
      <c r="U2362" s="8"/>
      <c r="V2362" s="3"/>
      <c r="W2362" s="9"/>
      <c r="X2362" s="3"/>
      <c r="Y2362" s="3"/>
      <c r="Z2362" s="6"/>
      <c r="AA2362" s="9"/>
      <c r="AB2362" s="3"/>
      <c r="AC2362" s="7"/>
      <c r="AD2362" s="3"/>
    </row>
    <row r="2363" spans="20:30" hidden="1" x14ac:dyDescent="0.25">
      <c r="T2363" s="3"/>
      <c r="U2363" s="8"/>
      <c r="V2363" s="3"/>
      <c r="W2363" s="9"/>
      <c r="X2363" s="3"/>
      <c r="Y2363" s="3"/>
      <c r="Z2363" s="6"/>
      <c r="AA2363" s="9"/>
      <c r="AB2363" s="3"/>
      <c r="AC2363" s="7"/>
      <c r="AD2363" s="3"/>
    </row>
    <row r="2364" spans="20:30" hidden="1" x14ac:dyDescent="0.25">
      <c r="T2364" s="3"/>
      <c r="U2364" s="8"/>
      <c r="V2364" s="3"/>
      <c r="W2364" s="9"/>
      <c r="X2364" s="3"/>
      <c r="Y2364" s="3"/>
      <c r="Z2364" s="6"/>
      <c r="AA2364" s="9"/>
      <c r="AB2364" s="3"/>
      <c r="AC2364" s="7"/>
      <c r="AD2364" s="3"/>
    </row>
    <row r="2365" spans="20:30" hidden="1" x14ac:dyDescent="0.25">
      <c r="T2365" s="3"/>
      <c r="U2365" s="8"/>
      <c r="V2365" s="3"/>
      <c r="W2365" s="9"/>
      <c r="X2365" s="3"/>
      <c r="Y2365" s="3"/>
      <c r="Z2365" s="6"/>
      <c r="AA2365" s="9"/>
      <c r="AB2365" s="3"/>
      <c r="AC2365" s="7"/>
      <c r="AD2365" s="3"/>
    </row>
    <row r="2366" spans="20:30" hidden="1" x14ac:dyDescent="0.25">
      <c r="T2366" s="3"/>
      <c r="U2366" s="8"/>
      <c r="V2366" s="3"/>
      <c r="W2366" s="9"/>
      <c r="X2366" s="3"/>
      <c r="Y2366" s="3"/>
      <c r="Z2366" s="6"/>
      <c r="AA2366" s="9"/>
      <c r="AB2366" s="3"/>
      <c r="AC2366" s="7"/>
      <c r="AD2366" s="3"/>
    </row>
    <row r="2367" spans="20:30" hidden="1" x14ac:dyDescent="0.25">
      <c r="T2367" s="3"/>
      <c r="U2367" s="8"/>
      <c r="V2367" s="3"/>
      <c r="W2367" s="9"/>
      <c r="X2367" s="3"/>
      <c r="Y2367" s="3"/>
      <c r="Z2367" s="6"/>
      <c r="AA2367" s="9"/>
      <c r="AB2367" s="3"/>
      <c r="AC2367" s="7"/>
      <c r="AD2367" s="3"/>
    </row>
    <row r="2368" spans="20:30" hidden="1" x14ac:dyDescent="0.25">
      <c r="T2368" s="3"/>
      <c r="U2368" s="8"/>
      <c r="V2368" s="3"/>
      <c r="W2368" s="9"/>
      <c r="X2368" s="3"/>
      <c r="Y2368" s="3"/>
      <c r="Z2368" s="6"/>
      <c r="AA2368" s="9"/>
      <c r="AB2368" s="3"/>
      <c r="AC2368" s="7"/>
      <c r="AD2368" s="3"/>
    </row>
    <row r="2369" spans="20:30" hidden="1" x14ac:dyDescent="0.25">
      <c r="T2369" s="3"/>
      <c r="U2369" s="8"/>
      <c r="V2369" s="3"/>
      <c r="W2369" s="9"/>
      <c r="X2369" s="3"/>
      <c r="Y2369" s="3"/>
      <c r="Z2369" s="6"/>
      <c r="AA2369" s="9"/>
      <c r="AB2369" s="3"/>
      <c r="AC2369" s="7"/>
      <c r="AD2369" s="3"/>
    </row>
    <row r="2370" spans="20:30" hidden="1" x14ac:dyDescent="0.25">
      <c r="T2370" s="3"/>
      <c r="U2370" s="8"/>
      <c r="V2370" s="3"/>
      <c r="W2370" s="9"/>
      <c r="X2370" s="3"/>
      <c r="Y2370" s="3"/>
      <c r="Z2370" s="6"/>
      <c r="AA2370" s="9"/>
      <c r="AB2370" s="3"/>
      <c r="AC2370" s="7"/>
      <c r="AD2370" s="3"/>
    </row>
    <row r="2371" spans="20:30" hidden="1" x14ac:dyDescent="0.25">
      <c r="T2371" s="3"/>
      <c r="U2371" s="8"/>
      <c r="V2371" s="3"/>
      <c r="W2371" s="9"/>
      <c r="X2371" s="3"/>
      <c r="Y2371" s="3"/>
      <c r="Z2371" s="6"/>
      <c r="AA2371" s="9"/>
      <c r="AB2371" s="3"/>
      <c r="AC2371" s="7"/>
      <c r="AD2371" s="3"/>
    </row>
    <row r="2372" spans="20:30" hidden="1" x14ac:dyDescent="0.25">
      <c r="T2372" s="3"/>
      <c r="U2372" s="8"/>
      <c r="V2372" s="3"/>
      <c r="W2372" s="9"/>
      <c r="X2372" s="3"/>
      <c r="Y2372" s="3"/>
      <c r="Z2372" s="6"/>
      <c r="AA2372" s="9"/>
      <c r="AB2372" s="3"/>
      <c r="AC2372" s="7"/>
      <c r="AD2372" s="3"/>
    </row>
    <row r="2373" spans="20:30" hidden="1" x14ac:dyDescent="0.25">
      <c r="T2373" s="3"/>
      <c r="U2373" s="8"/>
      <c r="V2373" s="3"/>
      <c r="W2373" s="9"/>
      <c r="X2373" s="3"/>
      <c r="Y2373" s="3"/>
      <c r="Z2373" s="6"/>
      <c r="AA2373" s="9"/>
      <c r="AB2373" s="3"/>
      <c r="AC2373" s="7"/>
      <c r="AD2373" s="3"/>
    </row>
    <row r="2374" spans="20:30" hidden="1" x14ac:dyDescent="0.25">
      <c r="T2374" s="3"/>
      <c r="U2374" s="8"/>
      <c r="V2374" s="3"/>
      <c r="W2374" s="9"/>
      <c r="X2374" s="3"/>
      <c r="Y2374" s="3"/>
      <c r="Z2374" s="6"/>
      <c r="AA2374" s="9"/>
      <c r="AB2374" s="3"/>
      <c r="AC2374" s="7"/>
      <c r="AD2374" s="3"/>
    </row>
    <row r="2375" spans="20:30" hidden="1" x14ac:dyDescent="0.25">
      <c r="T2375" s="3"/>
      <c r="U2375" s="8"/>
      <c r="V2375" s="3"/>
      <c r="W2375" s="9"/>
      <c r="X2375" s="3"/>
      <c r="Y2375" s="3"/>
      <c r="Z2375" s="6"/>
      <c r="AA2375" s="9"/>
      <c r="AB2375" s="3"/>
      <c r="AC2375" s="7"/>
      <c r="AD2375" s="3"/>
    </row>
    <row r="2376" spans="20:30" hidden="1" x14ac:dyDescent="0.25">
      <c r="T2376" s="3"/>
      <c r="U2376" s="8"/>
      <c r="V2376" s="3"/>
      <c r="W2376" s="9"/>
      <c r="X2376" s="3"/>
      <c r="Y2376" s="3"/>
      <c r="Z2376" s="6"/>
      <c r="AA2376" s="9"/>
      <c r="AB2376" s="3"/>
      <c r="AC2376" s="7"/>
      <c r="AD2376" s="3"/>
    </row>
    <row r="2377" spans="20:30" hidden="1" x14ac:dyDescent="0.25">
      <c r="T2377" s="3"/>
      <c r="U2377" s="8"/>
      <c r="V2377" s="3"/>
      <c r="W2377" s="9"/>
      <c r="X2377" s="3"/>
      <c r="Y2377" s="3"/>
      <c r="Z2377" s="6"/>
      <c r="AA2377" s="9"/>
      <c r="AB2377" s="3"/>
      <c r="AC2377" s="7"/>
      <c r="AD2377" s="3"/>
    </row>
    <row r="2378" spans="20:30" hidden="1" x14ac:dyDescent="0.25">
      <c r="T2378" s="3"/>
      <c r="U2378" s="8"/>
      <c r="V2378" s="3"/>
      <c r="W2378" s="9"/>
      <c r="X2378" s="3"/>
      <c r="Y2378" s="3"/>
      <c r="Z2378" s="6"/>
      <c r="AA2378" s="9"/>
      <c r="AB2378" s="3"/>
      <c r="AC2378" s="7"/>
      <c r="AD2378" s="3"/>
    </row>
    <row r="2379" spans="20:30" hidden="1" x14ac:dyDescent="0.25">
      <c r="T2379" s="3"/>
      <c r="U2379" s="8"/>
      <c r="V2379" s="3"/>
      <c r="W2379" s="9"/>
      <c r="X2379" s="3"/>
      <c r="Y2379" s="3"/>
      <c r="Z2379" s="6"/>
      <c r="AA2379" s="9"/>
      <c r="AB2379" s="3"/>
      <c r="AC2379" s="7"/>
      <c r="AD2379" s="3"/>
    </row>
    <row r="2380" spans="20:30" hidden="1" x14ac:dyDescent="0.25">
      <c r="T2380" s="3"/>
      <c r="U2380" s="8"/>
      <c r="V2380" s="3"/>
      <c r="W2380" s="9"/>
      <c r="X2380" s="3"/>
      <c r="Y2380" s="3"/>
      <c r="Z2380" s="6"/>
      <c r="AA2380" s="9"/>
      <c r="AB2380" s="3"/>
      <c r="AC2380" s="7"/>
      <c r="AD2380" s="3"/>
    </row>
    <row r="2381" spans="20:30" hidden="1" x14ac:dyDescent="0.25">
      <c r="T2381" s="3"/>
      <c r="U2381" s="8"/>
      <c r="V2381" s="3"/>
      <c r="W2381" s="9"/>
      <c r="X2381" s="3"/>
      <c r="Y2381" s="3"/>
      <c r="Z2381" s="6"/>
      <c r="AA2381" s="9"/>
      <c r="AB2381" s="3"/>
      <c r="AC2381" s="7"/>
      <c r="AD2381" s="3"/>
    </row>
    <row r="2382" spans="20:30" hidden="1" x14ac:dyDescent="0.25">
      <c r="T2382" s="3"/>
      <c r="U2382" s="8"/>
      <c r="V2382" s="3"/>
      <c r="W2382" s="9"/>
      <c r="X2382" s="3"/>
      <c r="Y2382" s="3"/>
      <c r="Z2382" s="6"/>
      <c r="AA2382" s="9"/>
      <c r="AB2382" s="3"/>
      <c r="AC2382" s="7"/>
      <c r="AD2382" s="3"/>
    </row>
    <row r="2383" spans="20:30" hidden="1" x14ac:dyDescent="0.25">
      <c r="T2383" s="3"/>
      <c r="U2383" s="8"/>
      <c r="V2383" s="3"/>
      <c r="W2383" s="9"/>
      <c r="X2383" s="3"/>
      <c r="Y2383" s="3"/>
      <c r="Z2383" s="6"/>
      <c r="AA2383" s="9"/>
      <c r="AB2383" s="3"/>
      <c r="AC2383" s="7"/>
      <c r="AD2383" s="3"/>
    </row>
    <row r="2384" spans="20:30" hidden="1" x14ac:dyDescent="0.25">
      <c r="T2384" s="3"/>
      <c r="U2384" s="8"/>
      <c r="V2384" s="3"/>
      <c r="W2384" s="9"/>
      <c r="X2384" s="3"/>
      <c r="Y2384" s="3"/>
      <c r="Z2384" s="6"/>
      <c r="AA2384" s="9"/>
      <c r="AB2384" s="3"/>
      <c r="AC2384" s="7"/>
      <c r="AD2384" s="3"/>
    </row>
    <row r="2385" spans="20:30" hidden="1" x14ac:dyDescent="0.25">
      <c r="T2385" s="3"/>
      <c r="U2385" s="8"/>
      <c r="V2385" s="3"/>
      <c r="W2385" s="9"/>
      <c r="X2385" s="3"/>
      <c r="Y2385" s="3"/>
      <c r="Z2385" s="6"/>
      <c r="AA2385" s="9"/>
      <c r="AB2385" s="3"/>
      <c r="AC2385" s="7"/>
      <c r="AD2385" s="3"/>
    </row>
    <row r="2386" spans="20:30" hidden="1" x14ac:dyDescent="0.25">
      <c r="T2386" s="3"/>
      <c r="U2386" s="8"/>
      <c r="V2386" s="3"/>
      <c r="W2386" s="9"/>
      <c r="X2386" s="3"/>
      <c r="Y2386" s="3"/>
      <c r="Z2386" s="6"/>
      <c r="AA2386" s="9"/>
      <c r="AB2386" s="3"/>
      <c r="AC2386" s="7"/>
      <c r="AD2386" s="3"/>
    </row>
    <row r="2387" spans="20:30" hidden="1" x14ac:dyDescent="0.25">
      <c r="T2387" s="3"/>
      <c r="U2387" s="8"/>
      <c r="V2387" s="3"/>
      <c r="W2387" s="9"/>
      <c r="X2387" s="3"/>
      <c r="Y2387" s="3"/>
      <c r="Z2387" s="6"/>
      <c r="AA2387" s="9"/>
      <c r="AB2387" s="3"/>
      <c r="AC2387" s="7"/>
      <c r="AD2387" s="3"/>
    </row>
    <row r="2388" spans="20:30" hidden="1" x14ac:dyDescent="0.25">
      <c r="T2388" s="3"/>
      <c r="U2388" s="8"/>
      <c r="V2388" s="3"/>
      <c r="W2388" s="9"/>
      <c r="X2388" s="3"/>
      <c r="Y2388" s="3"/>
      <c r="Z2388" s="6"/>
      <c r="AA2388" s="9"/>
      <c r="AB2388" s="3"/>
      <c r="AC2388" s="7"/>
      <c r="AD2388" s="3"/>
    </row>
    <row r="2389" spans="20:30" hidden="1" x14ac:dyDescent="0.25">
      <c r="T2389" s="3"/>
      <c r="U2389" s="8"/>
      <c r="V2389" s="3"/>
      <c r="W2389" s="9"/>
      <c r="X2389" s="3"/>
      <c r="Y2389" s="3"/>
      <c r="Z2389" s="6"/>
      <c r="AA2389" s="9"/>
      <c r="AB2389" s="3"/>
      <c r="AC2389" s="7"/>
      <c r="AD2389" s="3"/>
    </row>
    <row r="2390" spans="20:30" hidden="1" x14ac:dyDescent="0.25">
      <c r="T2390" s="3"/>
      <c r="U2390" s="8"/>
      <c r="V2390" s="3"/>
      <c r="W2390" s="9"/>
      <c r="X2390" s="3"/>
      <c r="Y2390" s="3"/>
      <c r="Z2390" s="6"/>
      <c r="AA2390" s="9"/>
      <c r="AB2390" s="3"/>
      <c r="AC2390" s="7"/>
      <c r="AD2390" s="3"/>
    </row>
    <row r="2391" spans="20:30" hidden="1" x14ac:dyDescent="0.25">
      <c r="T2391" s="3"/>
      <c r="U2391" s="8"/>
      <c r="V2391" s="3"/>
      <c r="W2391" s="9"/>
      <c r="X2391" s="3"/>
      <c r="Y2391" s="3"/>
      <c r="Z2391" s="6"/>
      <c r="AA2391" s="9"/>
      <c r="AB2391" s="3"/>
      <c r="AC2391" s="7"/>
      <c r="AD2391" s="3"/>
    </row>
    <row r="2392" spans="20:30" hidden="1" x14ac:dyDescent="0.25">
      <c r="T2392" s="3"/>
      <c r="U2392" s="8"/>
      <c r="V2392" s="3"/>
      <c r="W2392" s="9"/>
      <c r="X2392" s="3"/>
      <c r="Y2392" s="3"/>
      <c r="Z2392" s="6"/>
      <c r="AA2392" s="9"/>
      <c r="AB2392" s="3"/>
      <c r="AC2392" s="7"/>
      <c r="AD2392" s="3"/>
    </row>
    <row r="2393" spans="20:30" hidden="1" x14ac:dyDescent="0.25">
      <c r="T2393" s="3"/>
      <c r="U2393" s="8"/>
      <c r="V2393" s="3"/>
      <c r="W2393" s="9"/>
      <c r="X2393" s="3"/>
      <c r="Y2393" s="3"/>
      <c r="Z2393" s="6"/>
      <c r="AA2393" s="9"/>
      <c r="AB2393" s="3"/>
      <c r="AC2393" s="7"/>
      <c r="AD2393" s="3"/>
    </row>
    <row r="2394" spans="20:30" hidden="1" x14ac:dyDescent="0.25">
      <c r="T2394" s="3"/>
      <c r="U2394" s="8"/>
      <c r="V2394" s="3"/>
      <c r="W2394" s="9"/>
      <c r="X2394" s="3"/>
      <c r="Y2394" s="3"/>
      <c r="Z2394" s="6"/>
      <c r="AA2394" s="9"/>
      <c r="AB2394" s="3"/>
      <c r="AC2394" s="7"/>
      <c r="AD2394" s="3"/>
    </row>
    <row r="2395" spans="20:30" hidden="1" x14ac:dyDescent="0.25">
      <c r="T2395" s="3"/>
      <c r="U2395" s="8"/>
      <c r="V2395" s="3"/>
      <c r="W2395" s="9"/>
      <c r="X2395" s="3"/>
      <c r="Y2395" s="3"/>
      <c r="Z2395" s="6"/>
      <c r="AA2395" s="9"/>
      <c r="AB2395" s="3"/>
      <c r="AC2395" s="7"/>
      <c r="AD2395" s="3"/>
    </row>
    <row r="2396" spans="20:30" hidden="1" x14ac:dyDescent="0.25">
      <c r="T2396" s="3"/>
      <c r="U2396" s="8"/>
      <c r="V2396" s="3"/>
      <c r="W2396" s="9"/>
      <c r="X2396" s="3"/>
      <c r="Y2396" s="3"/>
      <c r="Z2396" s="6"/>
      <c r="AA2396" s="9"/>
      <c r="AB2396" s="3"/>
      <c r="AC2396" s="7"/>
      <c r="AD2396" s="3"/>
    </row>
    <row r="2397" spans="20:30" hidden="1" x14ac:dyDescent="0.25">
      <c r="T2397" s="3"/>
      <c r="U2397" s="8"/>
      <c r="V2397" s="3"/>
      <c r="W2397" s="9"/>
      <c r="X2397" s="3"/>
      <c r="Y2397" s="3"/>
      <c r="Z2397" s="6"/>
      <c r="AA2397" s="9"/>
      <c r="AB2397" s="3"/>
      <c r="AC2397" s="7"/>
      <c r="AD2397" s="3"/>
    </row>
    <row r="2398" spans="20:30" hidden="1" x14ac:dyDescent="0.25">
      <c r="T2398" s="3"/>
      <c r="U2398" s="8"/>
      <c r="V2398" s="3"/>
      <c r="W2398" s="9"/>
      <c r="X2398" s="3"/>
      <c r="Y2398" s="3"/>
      <c r="Z2398" s="6"/>
      <c r="AA2398" s="9"/>
      <c r="AB2398" s="3"/>
      <c r="AC2398" s="7"/>
      <c r="AD2398" s="3"/>
    </row>
    <row r="2399" spans="20:30" hidden="1" x14ac:dyDescent="0.25">
      <c r="T2399" s="3"/>
      <c r="U2399" s="8"/>
      <c r="V2399" s="3"/>
      <c r="W2399" s="9"/>
      <c r="X2399" s="3"/>
      <c r="Y2399" s="3"/>
      <c r="Z2399" s="6"/>
      <c r="AA2399" s="9"/>
      <c r="AB2399" s="3"/>
      <c r="AC2399" s="7"/>
      <c r="AD2399" s="3"/>
    </row>
    <row r="2400" spans="20:30" hidden="1" x14ac:dyDescent="0.25">
      <c r="T2400" s="3"/>
      <c r="U2400" s="8"/>
      <c r="V2400" s="3"/>
      <c r="W2400" s="9"/>
      <c r="X2400" s="3"/>
      <c r="Y2400" s="3"/>
      <c r="Z2400" s="6"/>
      <c r="AA2400" s="9"/>
      <c r="AB2400" s="3"/>
      <c r="AC2400" s="7"/>
      <c r="AD2400" s="3"/>
    </row>
    <row r="2401" spans="20:30" hidden="1" x14ac:dyDescent="0.25">
      <c r="T2401" s="3"/>
      <c r="U2401" s="8"/>
      <c r="V2401" s="3"/>
      <c r="W2401" s="9"/>
      <c r="X2401" s="3"/>
      <c r="Y2401" s="3"/>
      <c r="Z2401" s="6"/>
      <c r="AA2401" s="9"/>
      <c r="AB2401" s="3"/>
      <c r="AC2401" s="7"/>
      <c r="AD2401" s="3"/>
    </row>
    <row r="2402" spans="20:30" hidden="1" x14ac:dyDescent="0.25">
      <c r="T2402" s="3"/>
      <c r="U2402" s="8"/>
      <c r="V2402" s="3"/>
      <c r="W2402" s="9"/>
      <c r="X2402" s="3"/>
      <c r="Y2402" s="3"/>
      <c r="Z2402" s="6"/>
      <c r="AA2402" s="9"/>
      <c r="AB2402" s="3"/>
      <c r="AC2402" s="7"/>
      <c r="AD2402" s="3"/>
    </row>
    <row r="2403" spans="20:30" hidden="1" x14ac:dyDescent="0.25">
      <c r="T2403" s="3"/>
      <c r="U2403" s="8"/>
      <c r="V2403" s="3"/>
      <c r="W2403" s="9"/>
      <c r="X2403" s="3"/>
      <c r="Y2403" s="3"/>
      <c r="Z2403" s="6"/>
      <c r="AA2403" s="9"/>
      <c r="AB2403" s="3"/>
      <c r="AC2403" s="7"/>
      <c r="AD2403" s="3"/>
    </row>
    <row r="2404" spans="20:30" hidden="1" x14ac:dyDescent="0.25">
      <c r="T2404" s="3"/>
      <c r="U2404" s="8"/>
      <c r="V2404" s="3"/>
      <c r="W2404" s="9"/>
      <c r="X2404" s="3"/>
      <c r="Y2404" s="3"/>
      <c r="Z2404" s="6"/>
      <c r="AA2404" s="9"/>
      <c r="AB2404" s="3"/>
      <c r="AC2404" s="7"/>
      <c r="AD2404" s="3"/>
    </row>
    <row r="2405" spans="20:30" hidden="1" x14ac:dyDescent="0.25">
      <c r="T2405" s="3"/>
      <c r="U2405" s="8"/>
      <c r="V2405" s="3"/>
      <c r="W2405" s="9"/>
      <c r="X2405" s="3"/>
      <c r="Y2405" s="3"/>
      <c r="Z2405" s="6"/>
      <c r="AA2405" s="9"/>
      <c r="AB2405" s="3"/>
      <c r="AC2405" s="7"/>
      <c r="AD2405" s="3"/>
    </row>
    <row r="2406" spans="20:30" hidden="1" x14ac:dyDescent="0.25">
      <c r="T2406" s="3"/>
      <c r="U2406" s="8"/>
      <c r="V2406" s="3"/>
      <c r="W2406" s="9"/>
      <c r="X2406" s="3"/>
      <c r="Y2406" s="3"/>
      <c r="Z2406" s="6"/>
      <c r="AA2406" s="9"/>
      <c r="AB2406" s="3"/>
      <c r="AC2406" s="7"/>
      <c r="AD2406" s="3"/>
    </row>
    <row r="2407" spans="20:30" hidden="1" x14ac:dyDescent="0.25">
      <c r="T2407" s="3"/>
      <c r="U2407" s="8"/>
      <c r="V2407" s="3"/>
      <c r="W2407" s="9"/>
      <c r="X2407" s="3"/>
      <c r="Y2407" s="3"/>
      <c r="Z2407" s="6"/>
      <c r="AA2407" s="9"/>
      <c r="AB2407" s="3"/>
      <c r="AC2407" s="7"/>
      <c r="AD2407" s="3"/>
    </row>
    <row r="2408" spans="20:30" hidden="1" x14ac:dyDescent="0.25">
      <c r="T2408" s="3"/>
      <c r="U2408" s="8"/>
      <c r="V2408" s="3"/>
      <c r="W2408" s="9"/>
      <c r="X2408" s="3"/>
      <c r="Y2408" s="3"/>
      <c r="Z2408" s="6"/>
      <c r="AA2408" s="9"/>
      <c r="AB2408" s="3"/>
      <c r="AC2408" s="7"/>
      <c r="AD2408" s="3"/>
    </row>
    <row r="2409" spans="20:30" hidden="1" x14ac:dyDescent="0.25">
      <c r="T2409" s="3"/>
      <c r="U2409" s="8"/>
      <c r="V2409" s="3"/>
      <c r="W2409" s="9"/>
      <c r="X2409" s="3"/>
      <c r="Y2409" s="3"/>
      <c r="Z2409" s="6"/>
      <c r="AA2409" s="9"/>
      <c r="AB2409" s="3"/>
      <c r="AC2409" s="7"/>
      <c r="AD2409" s="3"/>
    </row>
    <row r="2410" spans="20:30" hidden="1" x14ac:dyDescent="0.25">
      <c r="T2410" s="3"/>
      <c r="U2410" s="8"/>
      <c r="V2410" s="3"/>
      <c r="W2410" s="9"/>
      <c r="X2410" s="3"/>
      <c r="Y2410" s="3"/>
      <c r="Z2410" s="6"/>
      <c r="AA2410" s="9"/>
      <c r="AB2410" s="3"/>
      <c r="AC2410" s="7"/>
      <c r="AD2410" s="3"/>
    </row>
    <row r="2411" spans="20:30" hidden="1" x14ac:dyDescent="0.25">
      <c r="T2411" s="3"/>
      <c r="U2411" s="8"/>
      <c r="V2411" s="3"/>
      <c r="W2411" s="9"/>
      <c r="X2411" s="3"/>
      <c r="Y2411" s="3"/>
      <c r="Z2411" s="6"/>
      <c r="AA2411" s="9"/>
      <c r="AB2411" s="3"/>
      <c r="AC2411" s="7"/>
      <c r="AD2411" s="3"/>
    </row>
    <row r="2412" spans="20:30" hidden="1" x14ac:dyDescent="0.25">
      <c r="T2412" s="3"/>
      <c r="U2412" s="8"/>
      <c r="V2412" s="3"/>
      <c r="W2412" s="9"/>
      <c r="X2412" s="3"/>
      <c r="Y2412" s="3"/>
      <c r="Z2412" s="6"/>
      <c r="AA2412" s="9"/>
      <c r="AB2412" s="3"/>
      <c r="AC2412" s="7"/>
      <c r="AD2412" s="3"/>
    </row>
    <row r="2413" spans="20:30" hidden="1" x14ac:dyDescent="0.25">
      <c r="T2413" s="3"/>
      <c r="U2413" s="8"/>
      <c r="V2413" s="3"/>
      <c r="W2413" s="9"/>
      <c r="X2413" s="3"/>
      <c r="Y2413" s="3"/>
      <c r="Z2413" s="6"/>
      <c r="AA2413" s="9"/>
      <c r="AB2413" s="3"/>
      <c r="AC2413" s="7"/>
      <c r="AD2413" s="3"/>
    </row>
    <row r="2414" spans="20:30" hidden="1" x14ac:dyDescent="0.25">
      <c r="T2414" s="3"/>
      <c r="U2414" s="8"/>
      <c r="V2414" s="3"/>
      <c r="W2414" s="9"/>
      <c r="X2414" s="3"/>
      <c r="Y2414" s="3"/>
      <c r="Z2414" s="6"/>
      <c r="AA2414" s="9"/>
      <c r="AB2414" s="3"/>
      <c r="AC2414" s="7"/>
      <c r="AD2414" s="3"/>
    </row>
    <row r="2415" spans="20:30" hidden="1" x14ac:dyDescent="0.25">
      <c r="T2415" s="3"/>
      <c r="U2415" s="8"/>
      <c r="V2415" s="3"/>
      <c r="W2415" s="9"/>
      <c r="X2415" s="3"/>
      <c r="Y2415" s="3"/>
      <c r="Z2415" s="6"/>
      <c r="AA2415" s="9"/>
      <c r="AB2415" s="3"/>
      <c r="AC2415" s="7"/>
      <c r="AD2415" s="3"/>
    </row>
    <row r="2416" spans="20:30" hidden="1" x14ac:dyDescent="0.25">
      <c r="T2416" s="3"/>
      <c r="U2416" s="8"/>
      <c r="V2416" s="3"/>
      <c r="W2416" s="9"/>
      <c r="X2416" s="3"/>
      <c r="Y2416" s="3"/>
      <c r="Z2416" s="6"/>
      <c r="AA2416" s="9"/>
      <c r="AB2416" s="3"/>
      <c r="AC2416" s="7"/>
      <c r="AD2416" s="3"/>
    </row>
    <row r="2417" spans="20:30" hidden="1" x14ac:dyDescent="0.25">
      <c r="T2417" s="3"/>
      <c r="U2417" s="8"/>
      <c r="V2417" s="3"/>
      <c r="W2417" s="9"/>
      <c r="X2417" s="3"/>
      <c r="Y2417" s="3"/>
      <c r="Z2417" s="6"/>
      <c r="AA2417" s="9"/>
      <c r="AB2417" s="3"/>
      <c r="AC2417" s="7"/>
      <c r="AD2417" s="3"/>
    </row>
    <row r="2418" spans="20:30" hidden="1" x14ac:dyDescent="0.25">
      <c r="T2418" s="3"/>
      <c r="U2418" s="8"/>
      <c r="V2418" s="3"/>
      <c r="W2418" s="9"/>
      <c r="X2418" s="3"/>
      <c r="Y2418" s="3"/>
      <c r="Z2418" s="6"/>
      <c r="AA2418" s="9"/>
      <c r="AB2418" s="3"/>
      <c r="AC2418" s="7"/>
      <c r="AD2418" s="3"/>
    </row>
    <row r="2419" spans="20:30" hidden="1" x14ac:dyDescent="0.25">
      <c r="T2419" s="3"/>
      <c r="U2419" s="8"/>
      <c r="V2419" s="3"/>
      <c r="W2419" s="9"/>
      <c r="X2419" s="3"/>
      <c r="Y2419" s="3"/>
      <c r="Z2419" s="6"/>
      <c r="AA2419" s="9"/>
      <c r="AB2419" s="3"/>
      <c r="AC2419" s="7"/>
      <c r="AD2419" s="3"/>
    </row>
    <row r="2420" spans="20:30" hidden="1" x14ac:dyDescent="0.25">
      <c r="T2420" s="3"/>
      <c r="U2420" s="8"/>
      <c r="V2420" s="3"/>
      <c r="W2420" s="9"/>
      <c r="X2420" s="3"/>
      <c r="Y2420" s="3"/>
      <c r="Z2420" s="6"/>
      <c r="AA2420" s="9"/>
      <c r="AB2420" s="3"/>
      <c r="AC2420" s="7"/>
      <c r="AD2420" s="3"/>
    </row>
    <row r="2421" spans="20:30" hidden="1" x14ac:dyDescent="0.25">
      <c r="T2421" s="3"/>
      <c r="U2421" s="8"/>
      <c r="V2421" s="3"/>
      <c r="W2421" s="9"/>
      <c r="X2421" s="3"/>
      <c r="Y2421" s="3"/>
      <c r="Z2421" s="6"/>
      <c r="AA2421" s="9"/>
      <c r="AB2421" s="3"/>
      <c r="AC2421" s="7"/>
      <c r="AD2421" s="3"/>
    </row>
    <row r="2422" spans="20:30" hidden="1" x14ac:dyDescent="0.25">
      <c r="T2422" s="3"/>
      <c r="U2422" s="8"/>
      <c r="V2422" s="3"/>
      <c r="W2422" s="9"/>
      <c r="X2422" s="3"/>
      <c r="Y2422" s="3"/>
      <c r="Z2422" s="6"/>
      <c r="AA2422" s="9"/>
      <c r="AB2422" s="3"/>
      <c r="AC2422" s="7"/>
      <c r="AD2422" s="3"/>
    </row>
    <row r="2423" spans="20:30" hidden="1" x14ac:dyDescent="0.25">
      <c r="T2423" s="3"/>
      <c r="U2423" s="8"/>
      <c r="V2423" s="3"/>
      <c r="W2423" s="9"/>
      <c r="X2423" s="3"/>
      <c r="Y2423" s="3"/>
      <c r="Z2423" s="6"/>
      <c r="AA2423" s="9"/>
      <c r="AB2423" s="3"/>
      <c r="AC2423" s="7"/>
      <c r="AD2423" s="3"/>
    </row>
    <row r="2424" spans="20:30" hidden="1" x14ac:dyDescent="0.25">
      <c r="T2424" s="3"/>
      <c r="U2424" s="8"/>
      <c r="V2424" s="3"/>
      <c r="W2424" s="9"/>
      <c r="X2424" s="3"/>
      <c r="Y2424" s="3"/>
      <c r="Z2424" s="6"/>
      <c r="AA2424" s="9"/>
      <c r="AB2424" s="3"/>
      <c r="AC2424" s="7"/>
      <c r="AD2424" s="3"/>
    </row>
    <row r="2425" spans="20:30" hidden="1" x14ac:dyDescent="0.25">
      <c r="T2425" s="3"/>
      <c r="U2425" s="8"/>
      <c r="V2425" s="3"/>
      <c r="W2425" s="9"/>
      <c r="X2425" s="3"/>
      <c r="Y2425" s="3"/>
      <c r="Z2425" s="6"/>
      <c r="AA2425" s="9"/>
      <c r="AB2425" s="3"/>
      <c r="AC2425" s="7"/>
      <c r="AD2425" s="3"/>
    </row>
    <row r="2426" spans="20:30" hidden="1" x14ac:dyDescent="0.25">
      <c r="T2426" s="3"/>
      <c r="U2426" s="8"/>
      <c r="V2426" s="3"/>
      <c r="W2426" s="9"/>
      <c r="X2426" s="3"/>
      <c r="Y2426" s="3"/>
      <c r="Z2426" s="6"/>
      <c r="AA2426" s="9"/>
      <c r="AB2426" s="3"/>
      <c r="AC2426" s="7"/>
      <c r="AD2426" s="3"/>
    </row>
    <row r="2427" spans="20:30" hidden="1" x14ac:dyDescent="0.25">
      <c r="T2427" s="3"/>
      <c r="U2427" s="8"/>
      <c r="V2427" s="3"/>
      <c r="W2427" s="9"/>
      <c r="X2427" s="3"/>
      <c r="Y2427" s="3"/>
      <c r="Z2427" s="6"/>
      <c r="AA2427" s="9"/>
      <c r="AB2427" s="3"/>
      <c r="AC2427" s="7"/>
      <c r="AD2427" s="3"/>
    </row>
    <row r="2428" spans="20:30" hidden="1" x14ac:dyDescent="0.25">
      <c r="T2428" s="3"/>
      <c r="U2428" s="8"/>
      <c r="V2428" s="3"/>
      <c r="W2428" s="9"/>
      <c r="X2428" s="3"/>
      <c r="Y2428" s="3"/>
      <c r="Z2428" s="6"/>
      <c r="AA2428" s="9"/>
      <c r="AB2428" s="3"/>
      <c r="AC2428" s="7"/>
      <c r="AD2428" s="3"/>
    </row>
    <row r="2429" spans="20:30" hidden="1" x14ac:dyDescent="0.25">
      <c r="T2429" s="3"/>
      <c r="U2429" s="8"/>
      <c r="V2429" s="3"/>
      <c r="W2429" s="9"/>
      <c r="X2429" s="3"/>
      <c r="Y2429" s="3"/>
      <c r="Z2429" s="6"/>
      <c r="AA2429" s="9"/>
      <c r="AB2429" s="3"/>
      <c r="AC2429" s="7"/>
      <c r="AD2429" s="3"/>
    </row>
    <row r="2430" spans="20:30" hidden="1" x14ac:dyDescent="0.25">
      <c r="T2430" s="3"/>
      <c r="U2430" s="8"/>
      <c r="V2430" s="3"/>
      <c r="W2430" s="9"/>
      <c r="X2430" s="3"/>
      <c r="Y2430" s="3"/>
      <c r="Z2430" s="6"/>
      <c r="AA2430" s="9"/>
      <c r="AB2430" s="3"/>
      <c r="AC2430" s="7"/>
      <c r="AD2430" s="3"/>
    </row>
    <row r="2431" spans="20:30" hidden="1" x14ac:dyDescent="0.25">
      <c r="T2431" s="3"/>
      <c r="U2431" s="8"/>
      <c r="V2431" s="3"/>
      <c r="W2431" s="9"/>
      <c r="X2431" s="3"/>
      <c r="Y2431" s="3"/>
      <c r="Z2431" s="6"/>
      <c r="AA2431" s="9"/>
      <c r="AB2431" s="3"/>
      <c r="AC2431" s="7"/>
      <c r="AD2431" s="3"/>
    </row>
    <row r="2432" spans="20:30" hidden="1" x14ac:dyDescent="0.25">
      <c r="T2432" s="3"/>
      <c r="U2432" s="8"/>
      <c r="V2432" s="3"/>
      <c r="W2432" s="9"/>
      <c r="X2432" s="3"/>
      <c r="Y2432" s="3"/>
      <c r="Z2432" s="6"/>
      <c r="AA2432" s="9"/>
      <c r="AB2432" s="3"/>
      <c r="AC2432" s="7"/>
      <c r="AD2432" s="3"/>
    </row>
    <row r="2433" spans="20:30" hidden="1" x14ac:dyDescent="0.25">
      <c r="T2433" s="3"/>
      <c r="U2433" s="8"/>
      <c r="V2433" s="3"/>
      <c r="W2433" s="9"/>
      <c r="X2433" s="3"/>
      <c r="Y2433" s="3"/>
      <c r="Z2433" s="6"/>
      <c r="AA2433" s="9"/>
      <c r="AB2433" s="3"/>
      <c r="AC2433" s="7"/>
      <c r="AD2433" s="3"/>
    </row>
    <row r="2434" spans="20:30" hidden="1" x14ac:dyDescent="0.25">
      <c r="T2434" s="3"/>
      <c r="U2434" s="8"/>
      <c r="V2434" s="3"/>
      <c r="W2434" s="9"/>
      <c r="X2434" s="3"/>
      <c r="Y2434" s="3"/>
      <c r="Z2434" s="6"/>
      <c r="AA2434" s="9"/>
      <c r="AB2434" s="3"/>
      <c r="AC2434" s="7"/>
      <c r="AD2434" s="3"/>
    </row>
    <row r="2435" spans="20:30" hidden="1" x14ac:dyDescent="0.25">
      <c r="T2435" s="3"/>
      <c r="U2435" s="8"/>
      <c r="V2435" s="3"/>
      <c r="W2435" s="9"/>
      <c r="X2435" s="3"/>
      <c r="Y2435" s="3"/>
      <c r="Z2435" s="6"/>
      <c r="AA2435" s="9"/>
      <c r="AB2435" s="3"/>
      <c r="AC2435" s="7"/>
      <c r="AD2435" s="3"/>
    </row>
    <row r="2436" spans="20:30" hidden="1" x14ac:dyDescent="0.25">
      <c r="T2436" s="3"/>
      <c r="U2436" s="8"/>
      <c r="V2436" s="3"/>
      <c r="W2436" s="9"/>
      <c r="X2436" s="3"/>
      <c r="Y2436" s="3"/>
      <c r="Z2436" s="6"/>
      <c r="AA2436" s="9"/>
      <c r="AB2436" s="3"/>
      <c r="AC2436" s="7"/>
      <c r="AD2436" s="3"/>
    </row>
    <row r="2437" spans="20:30" hidden="1" x14ac:dyDescent="0.25">
      <c r="T2437" s="3"/>
      <c r="U2437" s="8"/>
      <c r="V2437" s="3"/>
      <c r="W2437" s="9"/>
      <c r="X2437" s="3"/>
      <c r="Y2437" s="3"/>
      <c r="Z2437" s="6"/>
      <c r="AA2437" s="9"/>
      <c r="AB2437" s="3"/>
      <c r="AC2437" s="7"/>
      <c r="AD2437" s="3"/>
    </row>
    <row r="2438" spans="20:30" hidden="1" x14ac:dyDescent="0.25">
      <c r="T2438" s="3"/>
      <c r="U2438" s="8"/>
      <c r="V2438" s="3"/>
      <c r="W2438" s="9"/>
      <c r="X2438" s="3"/>
      <c r="Y2438" s="3"/>
      <c r="Z2438" s="6"/>
      <c r="AA2438" s="9"/>
      <c r="AB2438" s="3"/>
      <c r="AC2438" s="7"/>
      <c r="AD2438" s="3"/>
    </row>
    <row r="2439" spans="20:30" hidden="1" x14ac:dyDescent="0.25">
      <c r="T2439" s="3"/>
      <c r="U2439" s="8"/>
      <c r="V2439" s="3"/>
      <c r="W2439" s="9"/>
      <c r="X2439" s="3"/>
      <c r="Y2439" s="3"/>
      <c r="Z2439" s="6"/>
      <c r="AA2439" s="9"/>
      <c r="AB2439" s="3"/>
      <c r="AC2439" s="7"/>
      <c r="AD2439" s="3"/>
    </row>
    <row r="2440" spans="20:30" hidden="1" x14ac:dyDescent="0.25">
      <c r="T2440" s="3"/>
      <c r="U2440" s="8"/>
      <c r="V2440" s="3"/>
      <c r="W2440" s="9"/>
      <c r="X2440" s="3"/>
      <c r="Y2440" s="3"/>
      <c r="Z2440" s="6"/>
      <c r="AA2440" s="9"/>
      <c r="AB2440" s="3"/>
      <c r="AC2440" s="7"/>
      <c r="AD2440" s="3"/>
    </row>
    <row r="2441" spans="20:30" hidden="1" x14ac:dyDescent="0.25">
      <c r="T2441" s="3"/>
      <c r="U2441" s="8"/>
      <c r="V2441" s="3"/>
      <c r="W2441" s="9"/>
      <c r="X2441" s="3"/>
      <c r="Y2441" s="3"/>
      <c r="Z2441" s="6"/>
      <c r="AA2441" s="9"/>
      <c r="AB2441" s="3"/>
      <c r="AC2441" s="7"/>
      <c r="AD2441" s="3"/>
    </row>
    <row r="2442" spans="20:30" hidden="1" x14ac:dyDescent="0.25">
      <c r="T2442" s="3"/>
      <c r="U2442" s="8"/>
      <c r="V2442" s="3"/>
      <c r="W2442" s="9"/>
      <c r="X2442" s="3"/>
      <c r="Y2442" s="3"/>
      <c r="Z2442" s="6"/>
      <c r="AA2442" s="9"/>
      <c r="AB2442" s="3"/>
      <c r="AC2442" s="7"/>
      <c r="AD2442" s="3"/>
    </row>
    <row r="2443" spans="20:30" hidden="1" x14ac:dyDescent="0.25">
      <c r="T2443" s="3"/>
      <c r="U2443" s="8"/>
      <c r="V2443" s="3"/>
      <c r="W2443" s="9"/>
      <c r="X2443" s="3"/>
      <c r="Y2443" s="3"/>
      <c r="Z2443" s="6"/>
      <c r="AA2443" s="9"/>
      <c r="AB2443" s="3"/>
      <c r="AC2443" s="7"/>
      <c r="AD2443" s="3"/>
    </row>
    <row r="2444" spans="20:30" hidden="1" x14ac:dyDescent="0.25">
      <c r="T2444" s="3"/>
      <c r="U2444" s="8"/>
      <c r="V2444" s="3"/>
      <c r="W2444" s="9"/>
      <c r="X2444" s="3"/>
      <c r="Y2444" s="3"/>
      <c r="Z2444" s="6"/>
      <c r="AA2444" s="9"/>
      <c r="AB2444" s="3"/>
      <c r="AC2444" s="7"/>
      <c r="AD2444" s="3"/>
    </row>
    <row r="2445" spans="20:30" hidden="1" x14ac:dyDescent="0.25">
      <c r="T2445" s="3"/>
      <c r="U2445" s="8"/>
      <c r="V2445" s="3"/>
      <c r="W2445" s="9"/>
      <c r="X2445" s="3"/>
      <c r="Y2445" s="3"/>
      <c r="Z2445" s="6"/>
      <c r="AA2445" s="9"/>
      <c r="AB2445" s="3"/>
      <c r="AC2445" s="7"/>
      <c r="AD2445" s="3"/>
    </row>
    <row r="2446" spans="20:30" hidden="1" x14ac:dyDescent="0.25">
      <c r="T2446" s="3"/>
      <c r="U2446" s="8"/>
      <c r="V2446" s="3"/>
      <c r="W2446" s="9"/>
      <c r="X2446" s="3"/>
      <c r="Y2446" s="3"/>
      <c r="Z2446" s="6"/>
      <c r="AA2446" s="9"/>
      <c r="AB2446" s="3"/>
      <c r="AC2446" s="7"/>
      <c r="AD2446" s="3"/>
    </row>
    <row r="2447" spans="20:30" hidden="1" x14ac:dyDescent="0.25">
      <c r="T2447" s="3"/>
      <c r="U2447" s="8"/>
      <c r="V2447" s="3"/>
      <c r="W2447" s="9"/>
      <c r="X2447" s="3"/>
      <c r="Y2447" s="3"/>
      <c r="Z2447" s="6"/>
      <c r="AA2447" s="9"/>
      <c r="AB2447" s="3"/>
      <c r="AC2447" s="7"/>
      <c r="AD2447" s="3"/>
    </row>
    <row r="2448" spans="20:30" hidden="1" x14ac:dyDescent="0.25">
      <c r="T2448" s="3"/>
      <c r="U2448" s="8"/>
      <c r="V2448" s="3"/>
      <c r="W2448" s="9"/>
      <c r="X2448" s="3"/>
      <c r="Y2448" s="3"/>
      <c r="Z2448" s="6"/>
      <c r="AA2448" s="9"/>
      <c r="AB2448" s="3"/>
      <c r="AC2448" s="7"/>
      <c r="AD2448" s="3"/>
    </row>
    <row r="2449" spans="20:30" hidden="1" x14ac:dyDescent="0.25">
      <c r="T2449" s="3"/>
      <c r="U2449" s="8"/>
      <c r="V2449" s="3"/>
      <c r="W2449" s="9"/>
      <c r="X2449" s="3"/>
      <c r="Y2449" s="3"/>
      <c r="Z2449" s="6"/>
      <c r="AA2449" s="9"/>
      <c r="AB2449" s="3"/>
      <c r="AC2449" s="7"/>
      <c r="AD2449" s="3"/>
    </row>
    <row r="2450" spans="20:30" hidden="1" x14ac:dyDescent="0.25">
      <c r="T2450" s="3"/>
      <c r="U2450" s="8"/>
      <c r="V2450" s="3"/>
      <c r="W2450" s="9"/>
      <c r="X2450" s="3"/>
      <c r="Y2450" s="3"/>
      <c r="Z2450" s="6"/>
      <c r="AA2450" s="9"/>
      <c r="AB2450" s="3"/>
      <c r="AC2450" s="7"/>
      <c r="AD2450" s="3"/>
    </row>
    <row r="2451" spans="20:30" hidden="1" x14ac:dyDescent="0.25">
      <c r="T2451" s="3"/>
      <c r="U2451" s="8"/>
      <c r="V2451" s="3"/>
      <c r="W2451" s="9"/>
      <c r="X2451" s="3"/>
      <c r="Y2451" s="3"/>
      <c r="Z2451" s="6"/>
      <c r="AA2451" s="9"/>
      <c r="AB2451" s="3"/>
      <c r="AC2451" s="7"/>
      <c r="AD2451" s="3"/>
    </row>
    <row r="2452" spans="20:30" hidden="1" x14ac:dyDescent="0.25">
      <c r="T2452" s="3"/>
      <c r="U2452" s="8"/>
      <c r="V2452" s="3"/>
      <c r="W2452" s="9"/>
      <c r="X2452" s="3"/>
      <c r="Y2452" s="3"/>
      <c r="Z2452" s="6"/>
      <c r="AA2452" s="9"/>
      <c r="AB2452" s="3"/>
      <c r="AC2452" s="7"/>
      <c r="AD2452" s="3"/>
    </row>
    <row r="2453" spans="20:30" hidden="1" x14ac:dyDescent="0.25">
      <c r="T2453" s="3"/>
      <c r="U2453" s="8"/>
      <c r="V2453" s="3"/>
      <c r="W2453" s="9"/>
      <c r="X2453" s="3"/>
      <c r="Y2453" s="3"/>
      <c r="Z2453" s="6"/>
      <c r="AA2453" s="9"/>
      <c r="AB2453" s="3"/>
      <c r="AC2453" s="7"/>
      <c r="AD2453" s="3"/>
    </row>
    <row r="2454" spans="20:30" hidden="1" x14ac:dyDescent="0.25">
      <c r="T2454" s="3"/>
      <c r="U2454" s="8"/>
      <c r="V2454" s="3"/>
      <c r="W2454" s="9"/>
      <c r="X2454" s="3"/>
      <c r="Y2454" s="3"/>
      <c r="Z2454" s="6"/>
      <c r="AA2454" s="9"/>
      <c r="AB2454" s="3"/>
      <c r="AC2454" s="7"/>
      <c r="AD2454" s="3"/>
    </row>
    <row r="2455" spans="20:30" hidden="1" x14ac:dyDescent="0.25">
      <c r="T2455" s="3"/>
      <c r="U2455" s="8"/>
      <c r="V2455" s="3"/>
      <c r="W2455" s="9"/>
      <c r="X2455" s="3"/>
      <c r="Y2455" s="3"/>
      <c r="Z2455" s="6"/>
      <c r="AA2455" s="9"/>
      <c r="AB2455" s="3"/>
      <c r="AC2455" s="7"/>
      <c r="AD2455" s="3"/>
    </row>
    <row r="2456" spans="20:30" hidden="1" x14ac:dyDescent="0.25">
      <c r="T2456" s="3"/>
      <c r="U2456" s="8"/>
      <c r="V2456" s="3"/>
      <c r="W2456" s="9"/>
      <c r="X2456" s="3"/>
      <c r="Y2456" s="3"/>
      <c r="Z2456" s="6"/>
      <c r="AA2456" s="9"/>
      <c r="AB2456" s="3"/>
      <c r="AC2456" s="7"/>
      <c r="AD2456" s="3"/>
    </row>
    <row r="2457" spans="20:30" hidden="1" x14ac:dyDescent="0.25">
      <c r="T2457" s="3"/>
      <c r="U2457" s="8"/>
      <c r="V2457" s="3"/>
      <c r="W2457" s="9"/>
      <c r="X2457" s="3"/>
      <c r="Y2457" s="3"/>
      <c r="Z2457" s="6"/>
      <c r="AA2457" s="9"/>
      <c r="AB2457" s="3"/>
      <c r="AC2457" s="7"/>
      <c r="AD2457" s="3"/>
    </row>
    <row r="2458" spans="20:30" hidden="1" x14ac:dyDescent="0.25">
      <c r="T2458" s="3"/>
      <c r="U2458" s="8"/>
      <c r="V2458" s="3"/>
      <c r="W2458" s="9"/>
      <c r="X2458" s="3"/>
      <c r="Y2458" s="3"/>
      <c r="Z2458" s="6"/>
      <c r="AA2458" s="9"/>
      <c r="AB2458" s="3"/>
      <c r="AC2458" s="7"/>
      <c r="AD2458" s="3"/>
    </row>
    <row r="2459" spans="20:30" hidden="1" x14ac:dyDescent="0.25">
      <c r="T2459" s="3"/>
      <c r="U2459" s="8"/>
      <c r="V2459" s="3"/>
      <c r="W2459" s="9"/>
      <c r="X2459" s="3"/>
      <c r="Y2459" s="3"/>
      <c r="Z2459" s="6"/>
      <c r="AA2459" s="9"/>
      <c r="AB2459" s="3"/>
      <c r="AC2459" s="7"/>
      <c r="AD2459" s="3"/>
    </row>
    <row r="2460" spans="20:30" hidden="1" x14ac:dyDescent="0.25">
      <c r="T2460" s="3"/>
      <c r="U2460" s="8"/>
      <c r="V2460" s="3"/>
      <c r="W2460" s="9"/>
      <c r="X2460" s="3"/>
      <c r="Y2460" s="3"/>
      <c r="Z2460" s="6"/>
      <c r="AA2460" s="9"/>
      <c r="AB2460" s="3"/>
      <c r="AC2460" s="7"/>
      <c r="AD2460" s="3"/>
    </row>
    <row r="2461" spans="20:30" hidden="1" x14ac:dyDescent="0.25">
      <c r="T2461" s="3"/>
      <c r="U2461" s="8"/>
      <c r="V2461" s="3"/>
      <c r="W2461" s="9"/>
      <c r="X2461" s="3"/>
      <c r="Y2461" s="3"/>
      <c r="Z2461" s="6"/>
      <c r="AA2461" s="9"/>
      <c r="AB2461" s="3"/>
      <c r="AC2461" s="7"/>
      <c r="AD2461" s="3"/>
    </row>
    <row r="2462" spans="20:30" hidden="1" x14ac:dyDescent="0.25">
      <c r="T2462" s="3"/>
      <c r="U2462" s="8"/>
      <c r="V2462" s="3"/>
      <c r="W2462" s="9"/>
      <c r="X2462" s="3"/>
      <c r="Y2462" s="3"/>
      <c r="Z2462" s="6"/>
      <c r="AA2462" s="9"/>
      <c r="AB2462" s="3"/>
      <c r="AC2462" s="7"/>
      <c r="AD2462" s="3"/>
    </row>
    <row r="2463" spans="20:30" hidden="1" x14ac:dyDescent="0.25">
      <c r="T2463" s="3"/>
      <c r="U2463" s="8"/>
      <c r="V2463" s="3"/>
      <c r="W2463" s="9"/>
      <c r="X2463" s="3"/>
      <c r="Y2463" s="3"/>
      <c r="Z2463" s="6"/>
      <c r="AA2463" s="9"/>
      <c r="AB2463" s="3"/>
      <c r="AC2463" s="7"/>
      <c r="AD2463" s="3"/>
    </row>
    <row r="2464" spans="20:30" hidden="1" x14ac:dyDescent="0.25">
      <c r="T2464" s="3"/>
      <c r="U2464" s="8"/>
      <c r="V2464" s="3"/>
      <c r="W2464" s="9"/>
      <c r="X2464" s="3"/>
      <c r="Y2464" s="3"/>
      <c r="Z2464" s="6"/>
      <c r="AA2464" s="9"/>
      <c r="AB2464" s="3"/>
      <c r="AC2464" s="7"/>
      <c r="AD2464" s="3"/>
    </row>
    <row r="2465" spans="20:30" hidden="1" x14ac:dyDescent="0.25">
      <c r="T2465" s="3"/>
      <c r="U2465" s="8"/>
      <c r="V2465" s="3"/>
      <c r="W2465" s="9"/>
      <c r="X2465" s="3"/>
      <c r="Y2465" s="3"/>
      <c r="Z2465" s="6"/>
      <c r="AA2465" s="9"/>
      <c r="AB2465" s="3"/>
      <c r="AC2465" s="7"/>
      <c r="AD2465" s="3"/>
    </row>
    <row r="2466" spans="20:30" hidden="1" x14ac:dyDescent="0.25">
      <c r="T2466" s="3"/>
      <c r="U2466" s="8"/>
      <c r="V2466" s="3"/>
      <c r="W2466" s="9"/>
      <c r="X2466" s="3"/>
      <c r="Y2466" s="3"/>
      <c r="Z2466" s="6"/>
      <c r="AA2466" s="9"/>
      <c r="AB2466" s="3"/>
      <c r="AC2466" s="7"/>
      <c r="AD2466" s="3"/>
    </row>
    <row r="2467" spans="20:30" hidden="1" x14ac:dyDescent="0.25">
      <c r="T2467" s="3"/>
      <c r="U2467" s="8"/>
      <c r="V2467" s="3"/>
      <c r="W2467" s="9"/>
      <c r="X2467" s="3"/>
      <c r="Y2467" s="3"/>
      <c r="Z2467" s="6"/>
      <c r="AA2467" s="9"/>
      <c r="AB2467" s="3"/>
      <c r="AC2467" s="7"/>
      <c r="AD2467" s="3"/>
    </row>
    <row r="2468" spans="20:30" hidden="1" x14ac:dyDescent="0.25">
      <c r="T2468" s="3"/>
      <c r="U2468" s="8"/>
      <c r="V2468" s="3"/>
      <c r="W2468" s="9"/>
      <c r="X2468" s="3"/>
      <c r="Y2468" s="3"/>
      <c r="Z2468" s="6"/>
      <c r="AA2468" s="9"/>
      <c r="AB2468" s="3"/>
      <c r="AC2468" s="7"/>
      <c r="AD2468" s="3"/>
    </row>
    <row r="2469" spans="20:30" hidden="1" x14ac:dyDescent="0.25">
      <c r="T2469" s="3"/>
      <c r="U2469" s="8"/>
      <c r="V2469" s="3"/>
      <c r="W2469" s="9"/>
      <c r="X2469" s="3"/>
      <c r="Y2469" s="3"/>
      <c r="Z2469" s="6"/>
      <c r="AA2469" s="9"/>
      <c r="AB2469" s="3"/>
      <c r="AC2469" s="7"/>
      <c r="AD2469" s="3"/>
    </row>
    <row r="2470" spans="20:30" hidden="1" x14ac:dyDescent="0.25">
      <c r="T2470" s="3"/>
      <c r="U2470" s="8"/>
      <c r="V2470" s="3"/>
      <c r="W2470" s="9"/>
      <c r="X2470" s="3"/>
      <c r="Y2470" s="3"/>
      <c r="Z2470" s="6"/>
      <c r="AA2470" s="9"/>
      <c r="AB2470" s="3"/>
      <c r="AC2470" s="7"/>
      <c r="AD2470" s="3"/>
    </row>
    <row r="2471" spans="20:30" hidden="1" x14ac:dyDescent="0.25">
      <c r="T2471" s="3"/>
      <c r="U2471" s="8"/>
      <c r="V2471" s="3"/>
      <c r="W2471" s="9"/>
      <c r="X2471" s="3"/>
      <c r="Y2471" s="3"/>
      <c r="Z2471" s="6"/>
      <c r="AA2471" s="9"/>
      <c r="AB2471" s="3"/>
      <c r="AC2471" s="7"/>
      <c r="AD2471" s="3"/>
    </row>
    <row r="2472" spans="20:30" hidden="1" x14ac:dyDescent="0.25">
      <c r="T2472" s="3"/>
      <c r="U2472" s="8"/>
      <c r="V2472" s="3"/>
      <c r="W2472" s="9"/>
      <c r="X2472" s="3"/>
      <c r="Y2472" s="3"/>
      <c r="Z2472" s="6"/>
      <c r="AA2472" s="9"/>
      <c r="AB2472" s="3"/>
      <c r="AC2472" s="7"/>
      <c r="AD2472" s="3"/>
    </row>
    <row r="2473" spans="20:30" hidden="1" x14ac:dyDescent="0.25">
      <c r="T2473" s="3"/>
      <c r="U2473" s="8"/>
      <c r="V2473" s="3"/>
      <c r="W2473" s="9"/>
      <c r="X2473" s="3"/>
      <c r="Y2473" s="3"/>
      <c r="Z2473" s="6"/>
      <c r="AA2473" s="9"/>
      <c r="AB2473" s="3"/>
      <c r="AC2473" s="7"/>
      <c r="AD2473" s="3"/>
    </row>
    <row r="2474" spans="20:30" hidden="1" x14ac:dyDescent="0.25">
      <c r="T2474" s="3"/>
      <c r="U2474" s="8"/>
      <c r="V2474" s="3"/>
      <c r="W2474" s="9"/>
      <c r="X2474" s="3"/>
      <c r="Y2474" s="3"/>
      <c r="Z2474" s="6"/>
      <c r="AA2474" s="9"/>
      <c r="AB2474" s="3"/>
      <c r="AC2474" s="7"/>
      <c r="AD2474" s="3"/>
    </row>
    <row r="2475" spans="20:30" hidden="1" x14ac:dyDescent="0.25">
      <c r="T2475" s="3"/>
      <c r="U2475" s="8"/>
      <c r="V2475" s="3"/>
      <c r="W2475" s="9"/>
      <c r="X2475" s="3"/>
      <c r="Y2475" s="3"/>
      <c r="Z2475" s="6"/>
      <c r="AA2475" s="9"/>
      <c r="AB2475" s="3"/>
      <c r="AC2475" s="7"/>
      <c r="AD2475" s="3"/>
    </row>
    <row r="2476" spans="20:30" hidden="1" x14ac:dyDescent="0.25">
      <c r="T2476" s="3"/>
      <c r="U2476" s="8"/>
      <c r="V2476" s="3"/>
      <c r="W2476" s="9"/>
      <c r="X2476" s="3"/>
      <c r="Y2476" s="3"/>
      <c r="Z2476" s="6"/>
      <c r="AA2476" s="9"/>
      <c r="AB2476" s="3"/>
      <c r="AC2476" s="7"/>
      <c r="AD2476" s="3"/>
    </row>
    <row r="2477" spans="20:30" hidden="1" x14ac:dyDescent="0.25">
      <c r="T2477" s="3"/>
      <c r="U2477" s="8"/>
      <c r="V2477" s="3"/>
      <c r="W2477" s="9"/>
      <c r="X2477" s="3"/>
      <c r="Y2477" s="3"/>
      <c r="Z2477" s="6"/>
      <c r="AA2477" s="9"/>
      <c r="AB2477" s="3"/>
      <c r="AC2477" s="7"/>
      <c r="AD2477" s="3"/>
    </row>
    <row r="2478" spans="20:30" hidden="1" x14ac:dyDescent="0.25">
      <c r="T2478" s="3"/>
      <c r="U2478" s="8"/>
      <c r="V2478" s="3"/>
      <c r="W2478" s="9"/>
      <c r="X2478" s="3"/>
      <c r="Y2478" s="3"/>
      <c r="Z2478" s="6"/>
      <c r="AA2478" s="9"/>
      <c r="AB2478" s="3"/>
      <c r="AC2478" s="7"/>
      <c r="AD2478" s="3"/>
    </row>
    <row r="2479" spans="20:30" hidden="1" x14ac:dyDescent="0.25">
      <c r="T2479" s="3"/>
      <c r="U2479" s="8"/>
      <c r="V2479" s="3"/>
      <c r="W2479" s="9"/>
      <c r="X2479" s="3"/>
      <c r="Y2479" s="3"/>
      <c r="Z2479" s="6"/>
      <c r="AA2479" s="9"/>
      <c r="AB2479" s="3"/>
      <c r="AC2479" s="7"/>
      <c r="AD2479" s="3"/>
    </row>
    <row r="2480" spans="20:30" hidden="1" x14ac:dyDescent="0.25">
      <c r="T2480" s="3"/>
      <c r="U2480" s="8"/>
      <c r="V2480" s="3"/>
      <c r="W2480" s="9"/>
      <c r="X2480" s="3"/>
      <c r="Y2480" s="3"/>
      <c r="Z2480" s="6"/>
      <c r="AA2480" s="9"/>
      <c r="AB2480" s="3"/>
      <c r="AC2480" s="7"/>
      <c r="AD2480" s="3"/>
    </row>
    <row r="2481" spans="20:30" hidden="1" x14ac:dyDescent="0.25">
      <c r="T2481" s="3"/>
      <c r="U2481" s="8"/>
      <c r="V2481" s="3"/>
      <c r="W2481" s="9"/>
      <c r="X2481" s="3"/>
      <c r="Y2481" s="3"/>
      <c r="Z2481" s="6"/>
      <c r="AA2481" s="9"/>
      <c r="AB2481" s="3"/>
      <c r="AC2481" s="7"/>
      <c r="AD2481" s="3"/>
    </row>
    <row r="2482" spans="20:30" hidden="1" x14ac:dyDescent="0.25">
      <c r="T2482" s="3"/>
      <c r="U2482" s="8"/>
      <c r="V2482" s="3"/>
      <c r="W2482" s="9"/>
      <c r="X2482" s="3"/>
      <c r="Y2482" s="3"/>
      <c r="Z2482" s="6"/>
      <c r="AA2482" s="9"/>
      <c r="AB2482" s="3"/>
      <c r="AC2482" s="7"/>
      <c r="AD2482" s="3"/>
    </row>
    <row r="2483" spans="20:30" hidden="1" x14ac:dyDescent="0.25">
      <c r="T2483" s="3"/>
      <c r="U2483" s="8"/>
      <c r="V2483" s="3"/>
      <c r="W2483" s="9"/>
      <c r="X2483" s="3"/>
      <c r="Y2483" s="3"/>
      <c r="Z2483" s="6"/>
      <c r="AA2483" s="9"/>
      <c r="AB2483" s="3"/>
      <c r="AC2483" s="7"/>
      <c r="AD2483" s="3"/>
    </row>
    <row r="2484" spans="20:30" hidden="1" x14ac:dyDescent="0.25">
      <c r="T2484" s="3"/>
      <c r="U2484" s="8"/>
      <c r="V2484" s="3"/>
      <c r="W2484" s="9"/>
      <c r="X2484" s="3"/>
      <c r="Y2484" s="3"/>
      <c r="Z2484" s="6"/>
      <c r="AA2484" s="9"/>
      <c r="AB2484" s="3"/>
      <c r="AC2484" s="7"/>
      <c r="AD2484" s="3"/>
    </row>
    <row r="2485" spans="20:30" hidden="1" x14ac:dyDescent="0.25">
      <c r="T2485" s="3"/>
      <c r="U2485" s="8"/>
      <c r="V2485" s="3"/>
      <c r="W2485" s="9"/>
      <c r="X2485" s="3"/>
      <c r="Y2485" s="3"/>
      <c r="Z2485" s="6"/>
      <c r="AA2485" s="9"/>
      <c r="AB2485" s="3"/>
      <c r="AC2485" s="7"/>
      <c r="AD2485" s="3"/>
    </row>
    <row r="2486" spans="20:30" hidden="1" x14ac:dyDescent="0.25">
      <c r="T2486" s="3"/>
      <c r="U2486" s="8"/>
      <c r="V2486" s="3"/>
      <c r="W2486" s="9"/>
      <c r="X2486" s="3"/>
      <c r="Y2486" s="3"/>
      <c r="Z2486" s="6"/>
      <c r="AA2486" s="9"/>
      <c r="AB2486" s="3"/>
      <c r="AC2486" s="7"/>
      <c r="AD2486" s="3"/>
    </row>
    <row r="2487" spans="20:30" hidden="1" x14ac:dyDescent="0.25">
      <c r="T2487" s="3"/>
      <c r="U2487" s="8"/>
      <c r="V2487" s="3"/>
      <c r="W2487" s="9"/>
      <c r="X2487" s="3"/>
      <c r="Y2487" s="3"/>
      <c r="Z2487" s="6"/>
      <c r="AA2487" s="9"/>
      <c r="AB2487" s="3"/>
      <c r="AC2487" s="7"/>
      <c r="AD2487" s="3"/>
    </row>
    <row r="2488" spans="20:30" hidden="1" x14ac:dyDescent="0.25">
      <c r="T2488" s="3"/>
      <c r="U2488" s="8"/>
      <c r="V2488" s="3"/>
      <c r="W2488" s="9"/>
      <c r="X2488" s="3"/>
      <c r="Y2488" s="3"/>
      <c r="Z2488" s="6"/>
      <c r="AA2488" s="9"/>
      <c r="AB2488" s="3"/>
      <c r="AC2488" s="7"/>
      <c r="AD2488" s="3"/>
    </row>
    <row r="2489" spans="20:30" hidden="1" x14ac:dyDescent="0.25">
      <c r="T2489" s="3"/>
      <c r="U2489" s="8"/>
      <c r="V2489" s="3"/>
      <c r="W2489" s="9"/>
      <c r="X2489" s="3"/>
      <c r="Y2489" s="3"/>
      <c r="Z2489" s="6"/>
      <c r="AA2489" s="9"/>
      <c r="AB2489" s="3"/>
      <c r="AC2489" s="7"/>
      <c r="AD2489" s="3"/>
    </row>
    <row r="2490" spans="20:30" hidden="1" x14ac:dyDescent="0.25">
      <c r="T2490" s="3"/>
      <c r="U2490" s="8"/>
      <c r="V2490" s="3"/>
      <c r="W2490" s="9"/>
      <c r="X2490" s="3"/>
      <c r="Y2490" s="3"/>
      <c r="Z2490" s="6"/>
      <c r="AA2490" s="9"/>
      <c r="AB2490" s="3"/>
      <c r="AC2490" s="7"/>
      <c r="AD2490" s="3"/>
    </row>
    <row r="2491" spans="20:30" hidden="1" x14ac:dyDescent="0.25">
      <c r="T2491" s="3"/>
      <c r="U2491" s="8"/>
      <c r="V2491" s="3"/>
      <c r="W2491" s="9"/>
      <c r="X2491" s="3"/>
      <c r="Y2491" s="3"/>
      <c r="Z2491" s="6"/>
      <c r="AA2491" s="9"/>
      <c r="AB2491" s="3"/>
      <c r="AC2491" s="7"/>
      <c r="AD2491" s="3"/>
    </row>
    <row r="2492" spans="20:30" hidden="1" x14ac:dyDescent="0.25">
      <c r="T2492" s="3"/>
      <c r="U2492" s="8"/>
      <c r="V2492" s="3"/>
      <c r="W2492" s="9"/>
      <c r="X2492" s="3"/>
      <c r="Y2492" s="3"/>
      <c r="Z2492" s="6"/>
      <c r="AA2492" s="9"/>
      <c r="AB2492" s="3"/>
      <c r="AC2492" s="7"/>
      <c r="AD2492" s="3"/>
    </row>
    <row r="2493" spans="20:30" hidden="1" x14ac:dyDescent="0.25">
      <c r="T2493" s="3"/>
      <c r="U2493" s="8"/>
      <c r="V2493" s="3"/>
      <c r="W2493" s="9"/>
      <c r="X2493" s="3"/>
      <c r="Y2493" s="3"/>
      <c r="Z2493" s="6"/>
      <c r="AA2493" s="9"/>
      <c r="AB2493" s="3"/>
      <c r="AC2493" s="7"/>
      <c r="AD2493" s="3"/>
    </row>
    <row r="2494" spans="20:30" hidden="1" x14ac:dyDescent="0.25">
      <c r="T2494" s="3"/>
      <c r="U2494" s="8"/>
      <c r="V2494" s="3"/>
      <c r="W2494" s="9"/>
      <c r="X2494" s="3"/>
      <c r="Y2494" s="3"/>
      <c r="Z2494" s="6"/>
      <c r="AA2494" s="9"/>
      <c r="AB2494" s="3"/>
      <c r="AC2494" s="7"/>
      <c r="AD2494" s="3"/>
    </row>
    <row r="2495" spans="20:30" hidden="1" x14ac:dyDescent="0.25">
      <c r="T2495" s="3"/>
      <c r="U2495" s="8"/>
      <c r="V2495" s="3"/>
      <c r="W2495" s="9"/>
      <c r="X2495" s="3"/>
      <c r="Y2495" s="3"/>
      <c r="Z2495" s="6"/>
      <c r="AA2495" s="9"/>
      <c r="AB2495" s="3"/>
      <c r="AC2495" s="7"/>
      <c r="AD2495" s="3"/>
    </row>
    <row r="2496" spans="20:30" hidden="1" x14ac:dyDescent="0.25">
      <c r="T2496" s="3"/>
      <c r="U2496" s="8"/>
      <c r="V2496" s="3"/>
      <c r="W2496" s="9"/>
      <c r="X2496" s="3"/>
      <c r="Y2496" s="3"/>
      <c r="Z2496" s="6"/>
      <c r="AA2496" s="9"/>
      <c r="AB2496" s="3"/>
      <c r="AC2496" s="7"/>
      <c r="AD2496" s="3"/>
    </row>
    <row r="2497" spans="20:30" hidden="1" x14ac:dyDescent="0.25">
      <c r="T2497" s="3"/>
      <c r="U2497" s="8"/>
      <c r="V2497" s="3"/>
      <c r="W2497" s="9"/>
      <c r="X2497" s="3"/>
      <c r="Y2497" s="3"/>
      <c r="Z2497" s="6"/>
      <c r="AA2497" s="9"/>
      <c r="AB2497" s="3"/>
      <c r="AC2497" s="7"/>
      <c r="AD2497" s="3"/>
    </row>
    <row r="2498" spans="20:30" hidden="1" x14ac:dyDescent="0.25">
      <c r="T2498" s="3"/>
      <c r="U2498" s="8"/>
      <c r="V2498" s="3"/>
      <c r="W2498" s="9"/>
      <c r="X2498" s="3"/>
      <c r="Y2498" s="3"/>
      <c r="Z2498" s="6"/>
      <c r="AA2498" s="9"/>
      <c r="AB2498" s="3"/>
      <c r="AC2498" s="7"/>
      <c r="AD2498" s="3"/>
    </row>
    <row r="2499" spans="20:30" hidden="1" x14ac:dyDescent="0.25">
      <c r="T2499" s="3"/>
      <c r="U2499" s="8"/>
      <c r="V2499" s="3"/>
      <c r="W2499" s="9"/>
      <c r="X2499" s="3"/>
      <c r="Y2499" s="3"/>
      <c r="Z2499" s="6"/>
      <c r="AA2499" s="9"/>
      <c r="AB2499" s="3"/>
      <c r="AC2499" s="7"/>
      <c r="AD2499" s="3"/>
    </row>
    <row r="2500" spans="20:30" hidden="1" x14ac:dyDescent="0.25">
      <c r="T2500" s="3"/>
      <c r="U2500" s="8"/>
      <c r="V2500" s="3"/>
      <c r="W2500" s="9"/>
      <c r="X2500" s="3"/>
      <c r="Y2500" s="3"/>
      <c r="Z2500" s="6"/>
      <c r="AA2500" s="9"/>
      <c r="AB2500" s="3"/>
      <c r="AC2500" s="7"/>
      <c r="AD2500" s="3"/>
    </row>
    <row r="2501" spans="20:30" hidden="1" x14ac:dyDescent="0.25">
      <c r="T2501" s="3"/>
      <c r="U2501" s="8"/>
      <c r="V2501" s="3"/>
      <c r="W2501" s="9"/>
      <c r="X2501" s="3"/>
      <c r="Y2501" s="3"/>
      <c r="Z2501" s="6"/>
      <c r="AA2501" s="9"/>
      <c r="AB2501" s="3"/>
      <c r="AC2501" s="7"/>
      <c r="AD2501" s="3"/>
    </row>
    <row r="2502" spans="20:30" hidden="1" x14ac:dyDescent="0.25">
      <c r="T2502" s="3"/>
      <c r="U2502" s="8"/>
      <c r="V2502" s="3"/>
      <c r="W2502" s="9"/>
      <c r="X2502" s="3"/>
      <c r="Y2502" s="3"/>
      <c r="Z2502" s="6"/>
      <c r="AA2502" s="9"/>
      <c r="AB2502" s="3"/>
      <c r="AC2502" s="7"/>
      <c r="AD2502" s="3"/>
    </row>
    <row r="2503" spans="20:30" hidden="1" x14ac:dyDescent="0.25">
      <c r="T2503" s="3"/>
      <c r="U2503" s="8"/>
      <c r="V2503" s="3"/>
      <c r="W2503" s="9"/>
      <c r="X2503" s="3"/>
      <c r="Y2503" s="3"/>
      <c r="Z2503" s="6"/>
      <c r="AA2503" s="9"/>
      <c r="AB2503" s="3"/>
      <c r="AC2503" s="7"/>
      <c r="AD2503" s="3"/>
    </row>
    <row r="2504" spans="20:30" hidden="1" x14ac:dyDescent="0.25">
      <c r="T2504" s="3"/>
      <c r="U2504" s="8"/>
      <c r="V2504" s="3"/>
      <c r="W2504" s="9"/>
      <c r="X2504" s="3"/>
      <c r="Y2504" s="3"/>
      <c r="Z2504" s="6"/>
      <c r="AA2504" s="9"/>
      <c r="AB2504" s="3"/>
      <c r="AC2504" s="7"/>
      <c r="AD2504" s="3"/>
    </row>
    <row r="2505" spans="20:30" hidden="1" x14ac:dyDescent="0.25">
      <c r="T2505" s="3"/>
      <c r="U2505" s="8"/>
      <c r="V2505" s="3"/>
      <c r="W2505" s="9"/>
      <c r="X2505" s="3"/>
      <c r="Y2505" s="3"/>
      <c r="Z2505" s="6"/>
      <c r="AA2505" s="9"/>
      <c r="AB2505" s="3"/>
      <c r="AC2505" s="7"/>
      <c r="AD2505" s="3"/>
    </row>
    <row r="2506" spans="20:30" hidden="1" x14ac:dyDescent="0.25">
      <c r="T2506" s="3"/>
      <c r="U2506" s="8"/>
      <c r="V2506" s="3"/>
      <c r="W2506" s="9"/>
      <c r="X2506" s="3"/>
      <c r="Y2506" s="3"/>
      <c r="Z2506" s="6"/>
      <c r="AA2506" s="9"/>
      <c r="AB2506" s="3"/>
      <c r="AC2506" s="7"/>
      <c r="AD2506" s="3"/>
    </row>
    <row r="2507" spans="20:30" hidden="1" x14ac:dyDescent="0.25">
      <c r="T2507" s="3"/>
      <c r="U2507" s="8"/>
      <c r="V2507" s="3"/>
      <c r="W2507" s="9"/>
      <c r="X2507" s="3"/>
      <c r="Y2507" s="3"/>
      <c r="Z2507" s="6"/>
      <c r="AA2507" s="9"/>
      <c r="AB2507" s="3"/>
      <c r="AC2507" s="7"/>
      <c r="AD2507" s="3"/>
    </row>
    <row r="2508" spans="20:30" hidden="1" x14ac:dyDescent="0.25">
      <c r="T2508" s="3"/>
      <c r="U2508" s="8"/>
      <c r="V2508" s="3"/>
      <c r="W2508" s="9"/>
      <c r="X2508" s="3"/>
      <c r="Y2508" s="3"/>
      <c r="Z2508" s="6"/>
      <c r="AA2508" s="9"/>
      <c r="AB2508" s="3"/>
      <c r="AC2508" s="7"/>
      <c r="AD2508" s="3"/>
    </row>
    <row r="2509" spans="20:30" hidden="1" x14ac:dyDescent="0.25">
      <c r="T2509" s="3"/>
      <c r="U2509" s="8"/>
      <c r="V2509" s="3"/>
      <c r="W2509" s="9"/>
      <c r="X2509" s="3"/>
      <c r="Y2509" s="3"/>
      <c r="Z2509" s="6"/>
      <c r="AA2509" s="9"/>
      <c r="AB2509" s="3"/>
      <c r="AC2509" s="7"/>
      <c r="AD2509" s="3"/>
    </row>
    <row r="2510" spans="20:30" hidden="1" x14ac:dyDescent="0.25">
      <c r="T2510" s="3"/>
      <c r="U2510" s="8"/>
      <c r="V2510" s="3"/>
      <c r="W2510" s="9"/>
      <c r="X2510" s="3"/>
      <c r="Y2510" s="3"/>
      <c r="Z2510" s="6"/>
      <c r="AA2510" s="9"/>
      <c r="AB2510" s="3"/>
      <c r="AC2510" s="7"/>
      <c r="AD2510" s="3"/>
    </row>
    <row r="2511" spans="20:30" hidden="1" x14ac:dyDescent="0.25">
      <c r="T2511" s="3"/>
      <c r="U2511" s="8"/>
      <c r="V2511" s="3"/>
      <c r="W2511" s="9"/>
      <c r="X2511" s="3"/>
      <c r="Y2511" s="3"/>
      <c r="Z2511" s="6"/>
      <c r="AA2511" s="9"/>
      <c r="AB2511" s="3"/>
      <c r="AC2511" s="7"/>
      <c r="AD2511" s="3"/>
    </row>
    <row r="2512" spans="20:30" hidden="1" x14ac:dyDescent="0.25">
      <c r="T2512" s="3"/>
      <c r="U2512" s="8"/>
      <c r="V2512" s="3"/>
      <c r="W2512" s="9"/>
      <c r="X2512" s="3"/>
      <c r="Y2512" s="3"/>
      <c r="Z2512" s="6"/>
      <c r="AA2512" s="9"/>
      <c r="AB2512" s="3"/>
      <c r="AC2512" s="7"/>
      <c r="AD2512" s="3"/>
    </row>
    <row r="2513" spans="20:30" hidden="1" x14ac:dyDescent="0.25">
      <c r="T2513" s="3"/>
      <c r="U2513" s="8"/>
      <c r="V2513" s="3"/>
      <c r="W2513" s="9"/>
      <c r="X2513" s="3"/>
      <c r="Y2513" s="3"/>
      <c r="Z2513" s="6"/>
      <c r="AA2513" s="9"/>
      <c r="AB2513" s="3"/>
      <c r="AC2513" s="7"/>
      <c r="AD2513" s="3"/>
    </row>
    <row r="2514" spans="20:30" hidden="1" x14ac:dyDescent="0.25">
      <c r="T2514" s="3"/>
      <c r="U2514" s="8"/>
      <c r="V2514" s="3"/>
      <c r="W2514" s="9"/>
      <c r="X2514" s="3"/>
      <c r="Y2514" s="3"/>
      <c r="Z2514" s="6"/>
      <c r="AA2514" s="9"/>
      <c r="AB2514" s="3"/>
      <c r="AC2514" s="7"/>
      <c r="AD2514" s="3"/>
    </row>
    <row r="2515" spans="20:30" hidden="1" x14ac:dyDescent="0.25">
      <c r="T2515" s="3"/>
      <c r="U2515" s="8"/>
      <c r="V2515" s="3"/>
      <c r="W2515" s="9"/>
      <c r="X2515" s="3"/>
      <c r="Y2515" s="3"/>
      <c r="Z2515" s="6"/>
      <c r="AA2515" s="9"/>
      <c r="AB2515" s="3"/>
      <c r="AC2515" s="7"/>
      <c r="AD2515" s="3"/>
    </row>
    <row r="2516" spans="20:30" hidden="1" x14ac:dyDescent="0.25">
      <c r="T2516" s="3"/>
      <c r="U2516" s="8"/>
      <c r="V2516" s="3"/>
      <c r="W2516" s="9"/>
      <c r="X2516" s="3"/>
      <c r="Y2516" s="3"/>
      <c r="Z2516" s="6"/>
      <c r="AA2516" s="9"/>
      <c r="AB2516" s="3"/>
      <c r="AC2516" s="7"/>
      <c r="AD2516" s="3"/>
    </row>
    <row r="2517" spans="20:30" hidden="1" x14ac:dyDescent="0.25">
      <c r="T2517" s="3"/>
      <c r="U2517" s="8"/>
      <c r="V2517" s="3"/>
      <c r="W2517" s="9"/>
      <c r="X2517" s="3"/>
      <c r="Y2517" s="3"/>
      <c r="Z2517" s="6"/>
      <c r="AA2517" s="9"/>
      <c r="AB2517" s="3"/>
      <c r="AC2517" s="7"/>
      <c r="AD2517" s="3"/>
    </row>
    <row r="2518" spans="20:30" hidden="1" x14ac:dyDescent="0.25">
      <c r="T2518" s="3"/>
      <c r="U2518" s="8"/>
      <c r="V2518" s="3"/>
      <c r="W2518" s="9"/>
      <c r="X2518" s="3"/>
      <c r="Y2518" s="3"/>
      <c r="Z2518" s="6"/>
      <c r="AA2518" s="9"/>
      <c r="AB2518" s="3"/>
      <c r="AC2518" s="7"/>
      <c r="AD2518" s="3"/>
    </row>
    <row r="2519" spans="20:30" hidden="1" x14ac:dyDescent="0.25">
      <c r="T2519" s="3"/>
      <c r="U2519" s="8"/>
      <c r="V2519" s="3"/>
      <c r="W2519" s="9"/>
      <c r="X2519" s="3"/>
      <c r="Y2519" s="3"/>
      <c r="Z2519" s="6"/>
      <c r="AA2519" s="9"/>
      <c r="AB2519" s="3"/>
      <c r="AC2519" s="7"/>
      <c r="AD2519" s="3"/>
    </row>
    <row r="2520" spans="20:30" hidden="1" x14ac:dyDescent="0.25">
      <c r="T2520" s="3"/>
      <c r="U2520" s="8"/>
      <c r="V2520" s="3"/>
      <c r="W2520" s="9"/>
      <c r="X2520" s="3"/>
      <c r="Y2520" s="3"/>
      <c r="Z2520" s="6"/>
      <c r="AA2520" s="9"/>
      <c r="AB2520" s="3"/>
      <c r="AC2520" s="7"/>
      <c r="AD2520" s="3"/>
    </row>
    <row r="2521" spans="20:30" hidden="1" x14ac:dyDescent="0.25">
      <c r="T2521" s="3"/>
      <c r="U2521" s="8"/>
      <c r="V2521" s="3"/>
      <c r="W2521" s="9"/>
      <c r="X2521" s="3"/>
      <c r="Y2521" s="3"/>
      <c r="Z2521" s="6"/>
      <c r="AA2521" s="9"/>
      <c r="AB2521" s="3"/>
      <c r="AC2521" s="7"/>
      <c r="AD2521" s="3"/>
    </row>
    <row r="2522" spans="20:30" hidden="1" x14ac:dyDescent="0.25">
      <c r="T2522" s="3"/>
      <c r="U2522" s="8"/>
      <c r="V2522" s="3"/>
      <c r="W2522" s="9"/>
      <c r="X2522" s="3"/>
      <c r="Y2522" s="3"/>
      <c r="Z2522" s="6"/>
      <c r="AA2522" s="9"/>
      <c r="AB2522" s="3"/>
      <c r="AC2522" s="7"/>
      <c r="AD2522" s="3"/>
    </row>
    <row r="2523" spans="20:30" hidden="1" x14ac:dyDescent="0.25">
      <c r="T2523" s="3"/>
      <c r="U2523" s="8"/>
      <c r="V2523" s="3"/>
      <c r="W2523" s="9"/>
      <c r="X2523" s="3"/>
      <c r="Y2523" s="3"/>
      <c r="Z2523" s="6"/>
      <c r="AA2523" s="9"/>
      <c r="AB2523" s="3"/>
      <c r="AC2523" s="7"/>
      <c r="AD2523" s="3"/>
    </row>
    <row r="2524" spans="20:30" hidden="1" x14ac:dyDescent="0.25">
      <c r="T2524" s="3"/>
      <c r="U2524" s="8"/>
      <c r="V2524" s="3"/>
      <c r="W2524" s="9"/>
      <c r="X2524" s="3"/>
      <c r="Y2524" s="3"/>
      <c r="Z2524" s="6"/>
      <c r="AA2524" s="9"/>
      <c r="AB2524" s="3"/>
      <c r="AC2524" s="7"/>
      <c r="AD2524" s="3"/>
    </row>
    <row r="2525" spans="20:30" hidden="1" x14ac:dyDescent="0.25">
      <c r="T2525" s="3"/>
      <c r="U2525" s="8"/>
      <c r="V2525" s="3"/>
      <c r="W2525" s="9"/>
      <c r="X2525" s="3"/>
      <c r="Y2525" s="3"/>
      <c r="Z2525" s="6"/>
      <c r="AA2525" s="9"/>
      <c r="AB2525" s="3"/>
      <c r="AC2525" s="7"/>
      <c r="AD2525" s="3"/>
    </row>
    <row r="2526" spans="20:30" hidden="1" x14ac:dyDescent="0.25">
      <c r="T2526" s="3"/>
      <c r="U2526" s="8"/>
      <c r="V2526" s="3"/>
      <c r="W2526" s="9"/>
      <c r="X2526" s="3"/>
      <c r="Y2526" s="3"/>
      <c r="Z2526" s="6"/>
      <c r="AA2526" s="9"/>
      <c r="AB2526" s="3"/>
      <c r="AC2526" s="7"/>
      <c r="AD2526" s="3"/>
    </row>
    <row r="2527" spans="20:30" hidden="1" x14ac:dyDescent="0.25">
      <c r="T2527" s="3"/>
      <c r="U2527" s="8"/>
      <c r="V2527" s="3"/>
      <c r="W2527" s="9"/>
      <c r="X2527" s="3"/>
      <c r="Y2527" s="3"/>
      <c r="Z2527" s="6"/>
      <c r="AA2527" s="9"/>
      <c r="AB2527" s="3"/>
      <c r="AC2527" s="7"/>
      <c r="AD2527" s="3"/>
    </row>
    <row r="2528" spans="20:30" hidden="1" x14ac:dyDescent="0.25">
      <c r="T2528" s="3"/>
      <c r="U2528" s="8"/>
      <c r="V2528" s="3"/>
      <c r="W2528" s="9"/>
      <c r="X2528" s="3"/>
      <c r="Y2528" s="3"/>
      <c r="Z2528" s="6"/>
      <c r="AA2528" s="9"/>
      <c r="AB2528" s="3"/>
      <c r="AC2528" s="7"/>
      <c r="AD2528" s="3"/>
    </row>
    <row r="2529" spans="20:30" hidden="1" x14ac:dyDescent="0.25">
      <c r="T2529" s="3"/>
      <c r="U2529" s="8"/>
      <c r="V2529" s="3"/>
      <c r="W2529" s="9"/>
      <c r="X2529" s="3"/>
      <c r="Y2529" s="3"/>
      <c r="Z2529" s="6"/>
      <c r="AA2529" s="9"/>
      <c r="AB2529" s="3"/>
      <c r="AC2529" s="7"/>
      <c r="AD2529" s="3"/>
    </row>
    <row r="2530" spans="20:30" hidden="1" x14ac:dyDescent="0.25">
      <c r="T2530" s="3"/>
      <c r="U2530" s="8"/>
      <c r="V2530" s="3"/>
      <c r="W2530" s="9"/>
      <c r="X2530" s="3"/>
      <c r="Y2530" s="3"/>
      <c r="Z2530" s="6"/>
      <c r="AA2530" s="9"/>
      <c r="AB2530" s="3"/>
      <c r="AC2530" s="7"/>
      <c r="AD2530" s="3"/>
    </row>
    <row r="2531" spans="20:30" hidden="1" x14ac:dyDescent="0.25">
      <c r="T2531" s="3"/>
      <c r="U2531" s="8"/>
      <c r="V2531" s="3"/>
      <c r="W2531" s="9"/>
      <c r="X2531" s="3"/>
      <c r="Y2531" s="3"/>
      <c r="Z2531" s="6"/>
      <c r="AA2531" s="9"/>
      <c r="AB2531" s="3"/>
      <c r="AC2531" s="7"/>
      <c r="AD2531" s="3"/>
    </row>
    <row r="2532" spans="20:30" hidden="1" x14ac:dyDescent="0.25">
      <c r="T2532" s="3"/>
      <c r="U2532" s="8"/>
      <c r="V2532" s="3"/>
      <c r="W2532" s="9"/>
      <c r="X2532" s="3"/>
      <c r="Y2532" s="3"/>
      <c r="Z2532" s="6"/>
      <c r="AA2532" s="9"/>
      <c r="AB2532" s="3"/>
      <c r="AC2532" s="7"/>
      <c r="AD2532" s="3"/>
    </row>
    <row r="2533" spans="20:30" hidden="1" x14ac:dyDescent="0.25">
      <c r="T2533" s="3"/>
      <c r="U2533" s="8"/>
      <c r="V2533" s="3"/>
      <c r="W2533" s="9"/>
      <c r="X2533" s="3"/>
      <c r="Y2533" s="3"/>
      <c r="Z2533" s="6"/>
      <c r="AA2533" s="9"/>
      <c r="AB2533" s="3"/>
      <c r="AC2533" s="7"/>
      <c r="AD2533" s="3"/>
    </row>
    <row r="2534" spans="20:30" hidden="1" x14ac:dyDescent="0.25">
      <c r="T2534" s="3"/>
      <c r="U2534" s="8"/>
      <c r="V2534" s="3"/>
      <c r="W2534" s="9"/>
      <c r="X2534" s="3"/>
      <c r="Y2534" s="3"/>
      <c r="Z2534" s="6"/>
      <c r="AA2534" s="9"/>
      <c r="AB2534" s="3"/>
      <c r="AC2534" s="7"/>
      <c r="AD2534" s="3"/>
    </row>
    <row r="2535" spans="20:30" hidden="1" x14ac:dyDescent="0.25">
      <c r="T2535" s="3"/>
      <c r="U2535" s="8"/>
      <c r="V2535" s="3"/>
      <c r="W2535" s="9"/>
      <c r="X2535" s="3"/>
      <c r="Y2535" s="3"/>
      <c r="Z2535" s="6"/>
      <c r="AA2535" s="9"/>
      <c r="AB2535" s="3"/>
      <c r="AC2535" s="7"/>
      <c r="AD2535" s="3"/>
    </row>
    <row r="2536" spans="20:30" hidden="1" x14ac:dyDescent="0.25">
      <c r="T2536" s="3"/>
      <c r="U2536" s="8"/>
      <c r="V2536" s="3"/>
      <c r="W2536" s="9"/>
      <c r="X2536" s="3"/>
      <c r="Y2536" s="3"/>
      <c r="Z2536" s="6"/>
      <c r="AA2536" s="9"/>
      <c r="AB2536" s="3"/>
      <c r="AC2536" s="7"/>
      <c r="AD2536" s="3"/>
    </row>
    <row r="2537" spans="20:30" hidden="1" x14ac:dyDescent="0.25">
      <c r="T2537" s="3"/>
      <c r="U2537" s="8"/>
      <c r="V2537" s="3"/>
      <c r="W2537" s="9"/>
      <c r="X2537" s="3"/>
      <c r="Y2537" s="3"/>
      <c r="Z2537" s="6"/>
      <c r="AA2537" s="9"/>
      <c r="AB2537" s="3"/>
      <c r="AC2537" s="7"/>
      <c r="AD2537" s="3"/>
    </row>
    <row r="2538" spans="20:30" hidden="1" x14ac:dyDescent="0.25">
      <c r="T2538" s="3"/>
      <c r="U2538" s="8"/>
      <c r="V2538" s="3"/>
      <c r="W2538" s="9"/>
      <c r="X2538" s="3"/>
      <c r="Y2538" s="3"/>
      <c r="Z2538" s="6"/>
      <c r="AA2538" s="9"/>
      <c r="AB2538" s="3"/>
      <c r="AC2538" s="7"/>
      <c r="AD2538" s="3"/>
    </row>
    <row r="2539" spans="20:30" hidden="1" x14ac:dyDescent="0.25">
      <c r="T2539" s="3"/>
      <c r="U2539" s="8"/>
      <c r="V2539" s="3"/>
      <c r="W2539" s="9"/>
      <c r="X2539" s="3"/>
      <c r="Y2539" s="3"/>
      <c r="Z2539" s="6"/>
      <c r="AA2539" s="9"/>
      <c r="AB2539" s="3"/>
      <c r="AC2539" s="7"/>
      <c r="AD2539" s="3"/>
    </row>
    <row r="2540" spans="20:30" hidden="1" x14ac:dyDescent="0.25">
      <c r="T2540" s="3"/>
      <c r="U2540" s="8"/>
      <c r="V2540" s="3"/>
      <c r="W2540" s="9"/>
      <c r="X2540" s="3"/>
      <c r="Y2540" s="3"/>
      <c r="Z2540" s="6"/>
      <c r="AA2540" s="9"/>
      <c r="AB2540" s="3"/>
      <c r="AC2540" s="7"/>
      <c r="AD2540" s="3"/>
    </row>
    <row r="2541" spans="20:30" hidden="1" x14ac:dyDescent="0.25">
      <c r="T2541" s="3"/>
      <c r="U2541" s="8"/>
      <c r="V2541" s="3"/>
      <c r="W2541" s="9"/>
      <c r="X2541" s="3"/>
      <c r="Y2541" s="3"/>
      <c r="Z2541" s="6"/>
      <c r="AA2541" s="9"/>
      <c r="AB2541" s="3"/>
      <c r="AC2541" s="7"/>
      <c r="AD2541" s="3"/>
    </row>
    <row r="2542" spans="20:30" hidden="1" x14ac:dyDescent="0.25">
      <c r="T2542" s="3"/>
      <c r="U2542" s="8"/>
      <c r="V2542" s="3"/>
      <c r="W2542" s="9"/>
      <c r="X2542" s="3"/>
      <c r="Y2542" s="3"/>
      <c r="Z2542" s="6"/>
      <c r="AA2542" s="9"/>
      <c r="AB2542" s="3"/>
      <c r="AC2542" s="7"/>
      <c r="AD2542" s="3"/>
    </row>
    <row r="2543" spans="20:30" hidden="1" x14ac:dyDescent="0.25">
      <c r="T2543" s="3"/>
      <c r="U2543" s="8"/>
      <c r="V2543" s="3"/>
      <c r="W2543" s="9"/>
      <c r="X2543" s="3"/>
      <c r="Y2543" s="3"/>
      <c r="Z2543" s="6"/>
      <c r="AA2543" s="9"/>
      <c r="AB2543" s="3"/>
      <c r="AC2543" s="7"/>
      <c r="AD2543" s="3"/>
    </row>
    <row r="2544" spans="20:30" hidden="1" x14ac:dyDescent="0.25">
      <c r="T2544" s="3"/>
      <c r="U2544" s="8"/>
      <c r="V2544" s="3"/>
      <c r="W2544" s="9"/>
      <c r="X2544" s="3"/>
      <c r="Y2544" s="3"/>
      <c r="Z2544" s="6"/>
      <c r="AA2544" s="9"/>
      <c r="AB2544" s="3"/>
      <c r="AC2544" s="7"/>
      <c r="AD2544" s="3"/>
    </row>
    <row r="2545" spans="20:30" hidden="1" x14ac:dyDescent="0.25">
      <c r="T2545" s="3"/>
      <c r="U2545" s="8"/>
      <c r="V2545" s="3"/>
      <c r="W2545" s="9"/>
      <c r="X2545" s="3"/>
      <c r="Y2545" s="3"/>
      <c r="Z2545" s="6"/>
      <c r="AA2545" s="9"/>
      <c r="AB2545" s="3"/>
      <c r="AC2545" s="7"/>
      <c r="AD2545" s="3"/>
    </row>
    <row r="2546" spans="20:30" hidden="1" x14ac:dyDescent="0.25">
      <c r="T2546" s="3"/>
      <c r="U2546" s="8"/>
      <c r="V2546" s="3"/>
      <c r="W2546" s="9"/>
      <c r="X2546" s="3"/>
      <c r="Y2546" s="3"/>
      <c r="Z2546" s="6"/>
      <c r="AA2546" s="9"/>
      <c r="AB2546" s="3"/>
      <c r="AC2546" s="7"/>
      <c r="AD2546" s="3"/>
    </row>
    <row r="2547" spans="20:30" hidden="1" x14ac:dyDescent="0.25">
      <c r="T2547" s="3"/>
      <c r="U2547" s="8"/>
      <c r="V2547" s="3"/>
      <c r="W2547" s="9"/>
      <c r="X2547" s="3"/>
      <c r="Y2547" s="3"/>
      <c r="Z2547" s="6"/>
      <c r="AA2547" s="9"/>
      <c r="AB2547" s="3"/>
      <c r="AC2547" s="7"/>
      <c r="AD2547" s="3"/>
    </row>
    <row r="2548" spans="20:30" hidden="1" x14ac:dyDescent="0.25">
      <c r="T2548" s="3"/>
      <c r="U2548" s="8"/>
      <c r="V2548" s="3"/>
      <c r="W2548" s="9"/>
      <c r="X2548" s="3"/>
      <c r="Y2548" s="3"/>
      <c r="Z2548" s="6"/>
      <c r="AA2548" s="9"/>
      <c r="AB2548" s="3"/>
      <c r="AC2548" s="7"/>
      <c r="AD2548" s="3"/>
    </row>
    <row r="2549" spans="20:30" hidden="1" x14ac:dyDescent="0.25">
      <c r="T2549" s="3"/>
      <c r="U2549" s="8"/>
      <c r="V2549" s="3"/>
      <c r="W2549" s="9"/>
      <c r="X2549" s="3"/>
      <c r="Y2549" s="3"/>
      <c r="Z2549" s="6"/>
      <c r="AA2549" s="9"/>
      <c r="AB2549" s="3"/>
      <c r="AC2549" s="7"/>
      <c r="AD2549" s="3"/>
    </row>
    <row r="2550" spans="20:30" hidden="1" x14ac:dyDescent="0.25">
      <c r="T2550" s="3"/>
      <c r="U2550" s="8"/>
      <c r="V2550" s="3"/>
      <c r="W2550" s="9"/>
      <c r="X2550" s="3"/>
      <c r="Y2550" s="3"/>
      <c r="Z2550" s="6"/>
      <c r="AA2550" s="9"/>
      <c r="AB2550" s="3"/>
      <c r="AC2550" s="7"/>
      <c r="AD2550" s="3"/>
    </row>
    <row r="2551" spans="20:30" hidden="1" x14ac:dyDescent="0.25">
      <c r="T2551" s="3"/>
      <c r="U2551" s="8"/>
      <c r="V2551" s="3"/>
      <c r="W2551" s="9"/>
      <c r="X2551" s="3"/>
      <c r="Y2551" s="3"/>
      <c r="Z2551" s="6"/>
      <c r="AA2551" s="9"/>
      <c r="AB2551" s="3"/>
      <c r="AC2551" s="7"/>
      <c r="AD2551" s="3"/>
    </row>
    <row r="2552" spans="20:30" hidden="1" x14ac:dyDescent="0.25">
      <c r="T2552" s="3"/>
      <c r="U2552" s="8"/>
      <c r="V2552" s="3"/>
      <c r="W2552" s="9"/>
      <c r="X2552" s="3"/>
      <c r="Y2552" s="3"/>
      <c r="Z2552" s="6"/>
      <c r="AA2552" s="9"/>
      <c r="AB2552" s="3"/>
      <c r="AC2552" s="7"/>
      <c r="AD2552" s="3"/>
    </row>
    <row r="2553" spans="20:30" hidden="1" x14ac:dyDescent="0.25">
      <c r="T2553" s="3"/>
      <c r="U2553" s="8"/>
      <c r="V2553" s="3"/>
      <c r="W2553" s="9"/>
      <c r="X2553" s="3"/>
      <c r="Y2553" s="3"/>
      <c r="Z2553" s="6"/>
      <c r="AA2553" s="9"/>
      <c r="AB2553" s="3"/>
      <c r="AC2553" s="7"/>
      <c r="AD2553" s="3"/>
    </row>
    <row r="2554" spans="20:30" hidden="1" x14ac:dyDescent="0.25">
      <c r="T2554" s="3"/>
      <c r="U2554" s="8"/>
      <c r="V2554" s="3"/>
      <c r="W2554" s="9"/>
      <c r="X2554" s="3"/>
      <c r="Y2554" s="3"/>
      <c r="Z2554" s="6"/>
      <c r="AA2554" s="9"/>
      <c r="AB2554" s="3"/>
      <c r="AC2554" s="7"/>
      <c r="AD2554" s="3"/>
    </row>
    <row r="2555" spans="20:30" hidden="1" x14ac:dyDescent="0.25">
      <c r="T2555" s="3"/>
      <c r="U2555" s="8"/>
      <c r="V2555" s="3"/>
      <c r="W2555" s="9"/>
      <c r="X2555" s="3"/>
      <c r="Y2555" s="3"/>
      <c r="Z2555" s="6"/>
      <c r="AA2555" s="9"/>
      <c r="AB2555" s="3"/>
      <c r="AC2555" s="7"/>
      <c r="AD2555" s="3"/>
    </row>
    <row r="2556" spans="20:30" hidden="1" x14ac:dyDescent="0.25">
      <c r="T2556" s="3"/>
      <c r="U2556" s="8"/>
      <c r="V2556" s="3"/>
      <c r="W2556" s="9"/>
      <c r="X2556" s="3"/>
      <c r="Y2556" s="3"/>
      <c r="Z2556" s="6"/>
      <c r="AA2556" s="9"/>
      <c r="AB2556" s="3"/>
      <c r="AC2556" s="7"/>
      <c r="AD2556" s="3"/>
    </row>
    <row r="2557" spans="20:30" hidden="1" x14ac:dyDescent="0.25">
      <c r="T2557" s="3"/>
      <c r="U2557" s="8"/>
      <c r="V2557" s="3"/>
      <c r="W2557" s="9"/>
      <c r="X2557" s="3"/>
      <c r="Y2557" s="3"/>
      <c r="Z2557" s="6"/>
      <c r="AA2557" s="9"/>
      <c r="AB2557" s="3"/>
      <c r="AC2557" s="7"/>
      <c r="AD2557" s="3"/>
    </row>
    <row r="2558" spans="20:30" hidden="1" x14ac:dyDescent="0.25">
      <c r="T2558" s="3"/>
      <c r="U2558" s="8"/>
      <c r="V2558" s="3"/>
      <c r="W2558" s="9"/>
      <c r="X2558" s="3"/>
      <c r="Y2558" s="3"/>
      <c r="Z2558" s="6"/>
      <c r="AA2558" s="9"/>
      <c r="AB2558" s="3"/>
      <c r="AC2558" s="7"/>
      <c r="AD2558" s="3"/>
    </row>
    <row r="2559" spans="20:30" hidden="1" x14ac:dyDescent="0.25">
      <c r="T2559" s="3"/>
      <c r="U2559" s="8"/>
      <c r="V2559" s="3"/>
      <c r="W2559" s="9"/>
      <c r="X2559" s="3"/>
      <c r="Y2559" s="3"/>
      <c r="Z2559" s="6"/>
      <c r="AA2559" s="9"/>
      <c r="AB2559" s="3"/>
      <c r="AC2559" s="7"/>
      <c r="AD2559" s="3"/>
    </row>
    <row r="2560" spans="20:30" hidden="1" x14ac:dyDescent="0.25">
      <c r="T2560" s="3"/>
      <c r="U2560" s="8"/>
      <c r="V2560" s="3"/>
      <c r="W2560" s="9"/>
      <c r="X2560" s="3"/>
      <c r="Y2560" s="3"/>
      <c r="Z2560" s="6"/>
      <c r="AA2560" s="9"/>
      <c r="AB2560" s="3"/>
      <c r="AC2560" s="7"/>
      <c r="AD2560" s="3"/>
    </row>
    <row r="2561" spans="20:30" hidden="1" x14ac:dyDescent="0.25">
      <c r="T2561" s="3"/>
      <c r="U2561" s="8"/>
      <c r="V2561" s="3"/>
      <c r="W2561" s="9"/>
      <c r="X2561" s="3"/>
      <c r="Y2561" s="3"/>
      <c r="Z2561" s="6"/>
      <c r="AA2561" s="9"/>
      <c r="AB2561" s="3"/>
      <c r="AC2561" s="7"/>
      <c r="AD2561" s="3"/>
    </row>
    <row r="2562" spans="20:30" hidden="1" x14ac:dyDescent="0.25">
      <c r="T2562" s="3"/>
      <c r="U2562" s="8"/>
      <c r="V2562" s="3"/>
      <c r="W2562" s="9"/>
      <c r="X2562" s="3"/>
      <c r="Y2562" s="3"/>
      <c r="Z2562" s="6"/>
      <c r="AA2562" s="9"/>
      <c r="AB2562" s="3"/>
      <c r="AC2562" s="7"/>
      <c r="AD2562" s="3"/>
    </row>
    <row r="2563" spans="20:30" hidden="1" x14ac:dyDescent="0.25">
      <c r="T2563" s="3"/>
      <c r="U2563" s="8"/>
      <c r="V2563" s="3"/>
      <c r="W2563" s="9"/>
      <c r="X2563" s="3"/>
      <c r="Y2563" s="3"/>
      <c r="Z2563" s="6"/>
      <c r="AA2563" s="9"/>
      <c r="AB2563" s="3"/>
      <c r="AC2563" s="7"/>
      <c r="AD2563" s="3"/>
    </row>
    <row r="2564" spans="20:30" hidden="1" x14ac:dyDescent="0.25">
      <c r="T2564" s="3"/>
      <c r="U2564" s="8"/>
      <c r="V2564" s="3"/>
      <c r="W2564" s="9"/>
      <c r="X2564" s="3"/>
      <c r="Y2564" s="3"/>
      <c r="Z2564" s="6"/>
      <c r="AA2564" s="9"/>
      <c r="AB2564" s="3"/>
      <c r="AC2564" s="7"/>
      <c r="AD2564" s="3"/>
    </row>
    <row r="2565" spans="20:30" hidden="1" x14ac:dyDescent="0.25">
      <c r="T2565" s="3"/>
      <c r="U2565" s="8"/>
      <c r="V2565" s="3"/>
      <c r="W2565" s="9"/>
      <c r="X2565" s="3"/>
      <c r="Y2565" s="3"/>
      <c r="Z2565" s="6"/>
      <c r="AA2565" s="9"/>
      <c r="AB2565" s="3"/>
      <c r="AC2565" s="7"/>
      <c r="AD2565" s="3"/>
    </row>
    <row r="2566" spans="20:30" hidden="1" x14ac:dyDescent="0.25">
      <c r="T2566" s="3"/>
      <c r="U2566" s="8"/>
      <c r="V2566" s="3"/>
      <c r="W2566" s="9"/>
      <c r="X2566" s="3"/>
      <c r="Y2566" s="3"/>
      <c r="Z2566" s="6"/>
      <c r="AA2566" s="9"/>
      <c r="AB2566" s="3"/>
      <c r="AC2566" s="7"/>
      <c r="AD2566" s="3"/>
    </row>
    <row r="2567" spans="20:30" hidden="1" x14ac:dyDescent="0.25">
      <c r="T2567" s="3"/>
      <c r="U2567" s="8"/>
      <c r="V2567" s="3"/>
      <c r="W2567" s="9"/>
      <c r="X2567" s="3"/>
      <c r="Y2567" s="3"/>
      <c r="Z2567" s="6"/>
      <c r="AA2567" s="9"/>
      <c r="AB2567" s="3"/>
      <c r="AC2567" s="7"/>
      <c r="AD2567" s="3"/>
    </row>
    <row r="2568" spans="20:30" hidden="1" x14ac:dyDescent="0.25">
      <c r="T2568" s="3"/>
      <c r="U2568" s="8"/>
      <c r="V2568" s="3"/>
      <c r="W2568" s="9"/>
      <c r="X2568" s="3"/>
      <c r="Y2568" s="3"/>
      <c r="Z2568" s="6"/>
      <c r="AA2568" s="9"/>
      <c r="AB2568" s="3"/>
      <c r="AC2568" s="7"/>
      <c r="AD2568" s="3"/>
    </row>
    <row r="2569" spans="20:30" hidden="1" x14ac:dyDescent="0.25">
      <c r="T2569" s="3"/>
      <c r="U2569" s="8"/>
      <c r="V2569" s="3"/>
      <c r="W2569" s="9"/>
      <c r="X2569" s="3"/>
      <c r="Y2569" s="3"/>
      <c r="Z2569" s="6"/>
      <c r="AA2569" s="9"/>
      <c r="AB2569" s="3"/>
      <c r="AC2569" s="7"/>
      <c r="AD2569" s="3"/>
    </row>
    <row r="2570" spans="20:30" hidden="1" x14ac:dyDescent="0.25">
      <c r="T2570" s="3"/>
      <c r="U2570" s="8"/>
      <c r="V2570" s="3"/>
      <c r="W2570" s="9"/>
      <c r="X2570" s="3"/>
      <c r="Y2570" s="3"/>
      <c r="Z2570" s="6"/>
      <c r="AA2570" s="9"/>
      <c r="AB2570" s="3"/>
      <c r="AC2570" s="7"/>
      <c r="AD2570" s="3"/>
    </row>
    <row r="2571" spans="20:30" hidden="1" x14ac:dyDescent="0.25">
      <c r="T2571" s="3"/>
      <c r="U2571" s="8"/>
      <c r="V2571" s="3"/>
      <c r="W2571" s="9"/>
      <c r="X2571" s="3"/>
      <c r="Y2571" s="3"/>
      <c r="Z2571" s="6"/>
      <c r="AA2571" s="9"/>
      <c r="AB2571" s="3"/>
      <c r="AC2571" s="7"/>
      <c r="AD2571" s="3"/>
    </row>
    <row r="2572" spans="20:30" hidden="1" x14ac:dyDescent="0.25">
      <c r="T2572" s="3"/>
      <c r="U2572" s="8"/>
      <c r="V2572" s="3"/>
      <c r="W2572" s="9"/>
      <c r="X2572" s="3"/>
      <c r="Y2572" s="3"/>
      <c r="Z2572" s="6"/>
      <c r="AA2572" s="9"/>
      <c r="AB2572" s="3"/>
      <c r="AC2572" s="7"/>
      <c r="AD2572" s="3"/>
    </row>
    <row r="2573" spans="20:30" hidden="1" x14ac:dyDescent="0.25">
      <c r="T2573" s="3"/>
      <c r="U2573" s="8"/>
      <c r="V2573" s="3"/>
      <c r="W2573" s="9"/>
      <c r="X2573" s="3"/>
      <c r="Y2573" s="3"/>
      <c r="Z2573" s="6"/>
      <c r="AA2573" s="9"/>
      <c r="AB2573" s="3"/>
      <c r="AC2573" s="7"/>
      <c r="AD2573" s="3"/>
    </row>
    <row r="2574" spans="20:30" hidden="1" x14ac:dyDescent="0.25">
      <c r="T2574" s="3"/>
      <c r="U2574" s="8"/>
      <c r="V2574" s="3"/>
      <c r="W2574" s="9"/>
      <c r="X2574" s="3"/>
      <c r="Y2574" s="3"/>
      <c r="Z2574" s="6"/>
      <c r="AA2574" s="9"/>
      <c r="AB2574" s="3"/>
      <c r="AC2574" s="7"/>
      <c r="AD2574" s="3"/>
    </row>
    <row r="2575" spans="20:30" hidden="1" x14ac:dyDescent="0.25">
      <c r="T2575" s="3"/>
      <c r="U2575" s="8"/>
      <c r="V2575" s="3"/>
      <c r="W2575" s="9"/>
      <c r="X2575" s="3"/>
      <c r="Y2575" s="3"/>
      <c r="Z2575" s="6"/>
      <c r="AA2575" s="9"/>
      <c r="AB2575" s="3"/>
      <c r="AC2575" s="7"/>
      <c r="AD2575" s="3"/>
    </row>
    <row r="2576" spans="20:30" hidden="1" x14ac:dyDescent="0.25">
      <c r="T2576" s="3"/>
      <c r="U2576" s="8"/>
      <c r="V2576" s="3"/>
      <c r="W2576" s="9"/>
      <c r="X2576" s="3"/>
      <c r="Y2576" s="3"/>
      <c r="Z2576" s="6"/>
      <c r="AA2576" s="9"/>
      <c r="AB2576" s="3"/>
      <c r="AC2576" s="7"/>
      <c r="AD2576" s="3"/>
    </row>
    <row r="2577" spans="20:30" hidden="1" x14ac:dyDescent="0.25">
      <c r="T2577" s="3"/>
      <c r="U2577" s="8"/>
      <c r="V2577" s="3"/>
      <c r="W2577" s="9"/>
      <c r="X2577" s="3"/>
      <c r="Y2577" s="3"/>
      <c r="Z2577" s="6"/>
      <c r="AA2577" s="9"/>
      <c r="AB2577" s="3"/>
      <c r="AC2577" s="7"/>
      <c r="AD2577" s="3"/>
    </row>
    <row r="2578" spans="20:30" hidden="1" x14ac:dyDescent="0.25">
      <c r="T2578" s="3"/>
      <c r="U2578" s="8"/>
      <c r="V2578" s="3"/>
      <c r="W2578" s="9"/>
      <c r="X2578" s="3"/>
      <c r="Y2578" s="3"/>
      <c r="Z2578" s="6"/>
      <c r="AA2578" s="9"/>
      <c r="AB2578" s="3"/>
      <c r="AC2578" s="7"/>
      <c r="AD2578" s="3"/>
    </row>
    <row r="2579" spans="20:30" hidden="1" x14ac:dyDescent="0.25">
      <c r="T2579" s="3"/>
      <c r="U2579" s="8"/>
      <c r="V2579" s="3"/>
      <c r="W2579" s="9"/>
      <c r="X2579" s="3"/>
      <c r="Y2579" s="3"/>
      <c r="Z2579" s="6"/>
      <c r="AA2579" s="9"/>
      <c r="AB2579" s="3"/>
      <c r="AC2579" s="7"/>
      <c r="AD2579" s="3"/>
    </row>
    <row r="2580" spans="20:30" hidden="1" x14ac:dyDescent="0.25">
      <c r="T2580" s="3"/>
      <c r="U2580" s="8"/>
      <c r="V2580" s="3"/>
      <c r="W2580" s="9"/>
      <c r="X2580" s="3"/>
      <c r="Y2580" s="3"/>
      <c r="Z2580" s="6"/>
      <c r="AA2580" s="9"/>
      <c r="AB2580" s="3"/>
      <c r="AC2580" s="7"/>
      <c r="AD2580" s="3"/>
    </row>
    <row r="2581" spans="20:30" hidden="1" x14ac:dyDescent="0.25">
      <c r="T2581" s="3"/>
      <c r="U2581" s="8"/>
      <c r="V2581" s="3"/>
      <c r="W2581" s="9"/>
      <c r="X2581" s="3"/>
      <c r="Y2581" s="3"/>
      <c r="Z2581" s="6"/>
      <c r="AA2581" s="9"/>
      <c r="AB2581" s="3"/>
      <c r="AC2581" s="7"/>
      <c r="AD2581" s="3"/>
    </row>
    <row r="2582" spans="20:30" hidden="1" x14ac:dyDescent="0.25">
      <c r="T2582" s="3"/>
      <c r="U2582" s="8"/>
      <c r="V2582" s="3"/>
      <c r="W2582" s="9"/>
      <c r="X2582" s="3"/>
      <c r="Y2582" s="3"/>
      <c r="Z2582" s="6"/>
      <c r="AA2582" s="9"/>
      <c r="AB2582" s="3"/>
      <c r="AC2582" s="7"/>
      <c r="AD2582" s="3"/>
    </row>
    <row r="2583" spans="20:30" hidden="1" x14ac:dyDescent="0.25">
      <c r="T2583" s="3"/>
      <c r="U2583" s="8"/>
      <c r="V2583" s="3"/>
      <c r="W2583" s="9"/>
      <c r="X2583" s="3"/>
      <c r="Y2583" s="3"/>
      <c r="Z2583" s="6"/>
      <c r="AA2583" s="9"/>
      <c r="AB2583" s="3"/>
      <c r="AC2583" s="7"/>
      <c r="AD2583" s="3"/>
    </row>
    <row r="2584" spans="20:30" hidden="1" x14ac:dyDescent="0.25">
      <c r="T2584" s="3"/>
      <c r="U2584" s="8"/>
      <c r="V2584" s="3"/>
      <c r="W2584" s="9"/>
      <c r="X2584" s="3"/>
      <c r="Y2584" s="3"/>
      <c r="Z2584" s="6"/>
      <c r="AA2584" s="9"/>
      <c r="AB2584" s="3"/>
      <c r="AC2584" s="7"/>
      <c r="AD2584" s="3"/>
    </row>
    <row r="2585" spans="20:30" hidden="1" x14ac:dyDescent="0.25">
      <c r="T2585" s="3"/>
      <c r="U2585" s="8"/>
      <c r="V2585" s="3"/>
      <c r="W2585" s="9"/>
      <c r="X2585" s="3"/>
      <c r="Y2585" s="3"/>
      <c r="Z2585" s="6"/>
      <c r="AA2585" s="9"/>
      <c r="AB2585" s="3"/>
      <c r="AC2585" s="7"/>
      <c r="AD2585" s="3"/>
    </row>
    <row r="2586" spans="20:30" hidden="1" x14ac:dyDescent="0.25">
      <c r="T2586" s="3"/>
      <c r="U2586" s="8"/>
      <c r="V2586" s="3"/>
      <c r="W2586" s="9"/>
      <c r="X2586" s="3"/>
      <c r="Y2586" s="3"/>
      <c r="Z2586" s="6"/>
      <c r="AA2586" s="9"/>
      <c r="AB2586" s="3"/>
      <c r="AC2586" s="7"/>
      <c r="AD2586" s="3"/>
    </row>
    <row r="2587" spans="20:30" hidden="1" x14ac:dyDescent="0.25">
      <c r="T2587" s="3"/>
      <c r="U2587" s="8"/>
      <c r="V2587" s="3"/>
      <c r="W2587" s="9"/>
      <c r="X2587" s="3"/>
      <c r="Y2587" s="3"/>
      <c r="Z2587" s="6"/>
      <c r="AA2587" s="9"/>
      <c r="AB2587" s="3"/>
      <c r="AC2587" s="7"/>
      <c r="AD2587" s="3"/>
    </row>
    <row r="2588" spans="20:30" hidden="1" x14ac:dyDescent="0.25">
      <c r="T2588" s="3"/>
      <c r="U2588" s="8"/>
      <c r="V2588" s="3"/>
      <c r="W2588" s="9"/>
      <c r="X2588" s="3"/>
      <c r="Y2588" s="3"/>
      <c r="Z2588" s="6"/>
      <c r="AA2588" s="9"/>
      <c r="AB2588" s="3"/>
      <c r="AC2588" s="7"/>
      <c r="AD2588" s="3"/>
    </row>
    <row r="2589" spans="20:30" hidden="1" x14ac:dyDescent="0.25">
      <c r="T2589" s="3"/>
      <c r="U2589" s="8"/>
      <c r="V2589" s="3"/>
      <c r="W2589" s="9"/>
      <c r="X2589" s="3"/>
      <c r="Y2589" s="3"/>
      <c r="Z2589" s="6"/>
      <c r="AA2589" s="9"/>
      <c r="AB2589" s="3"/>
      <c r="AC2589" s="7"/>
      <c r="AD2589" s="3"/>
    </row>
    <row r="2590" spans="20:30" hidden="1" x14ac:dyDescent="0.25">
      <c r="T2590" s="3"/>
      <c r="U2590" s="8"/>
      <c r="V2590" s="3"/>
      <c r="W2590" s="9"/>
      <c r="X2590" s="3"/>
      <c r="Y2590" s="3"/>
      <c r="Z2590" s="6"/>
      <c r="AA2590" s="9"/>
      <c r="AB2590" s="3"/>
      <c r="AC2590" s="7"/>
      <c r="AD2590" s="3"/>
    </row>
    <row r="2591" spans="20:30" hidden="1" x14ac:dyDescent="0.25">
      <c r="T2591" s="3"/>
      <c r="U2591" s="8"/>
      <c r="V2591" s="3"/>
      <c r="W2591" s="9"/>
      <c r="X2591" s="3"/>
      <c r="Y2591" s="3"/>
      <c r="Z2591" s="6"/>
      <c r="AA2591" s="9"/>
      <c r="AB2591" s="3"/>
      <c r="AC2591" s="7"/>
      <c r="AD2591" s="3"/>
    </row>
    <row r="2592" spans="20:30" hidden="1" x14ac:dyDescent="0.25">
      <c r="T2592" s="3"/>
      <c r="U2592" s="8"/>
      <c r="V2592" s="3"/>
      <c r="W2592" s="9"/>
      <c r="X2592" s="3"/>
      <c r="Y2592" s="3"/>
      <c r="Z2592" s="6"/>
      <c r="AA2592" s="9"/>
      <c r="AB2592" s="3"/>
      <c r="AC2592" s="7"/>
      <c r="AD2592" s="3"/>
    </row>
    <row r="2593" spans="20:30" hidden="1" x14ac:dyDescent="0.25">
      <c r="T2593" s="3"/>
      <c r="U2593" s="8"/>
      <c r="V2593" s="3"/>
      <c r="W2593" s="9"/>
      <c r="X2593" s="3"/>
      <c r="Y2593" s="3"/>
      <c r="Z2593" s="6"/>
      <c r="AA2593" s="9"/>
      <c r="AB2593" s="3"/>
      <c r="AC2593" s="7"/>
      <c r="AD2593" s="3"/>
    </row>
    <row r="2594" spans="20:30" hidden="1" x14ac:dyDescent="0.25">
      <c r="T2594" s="3"/>
      <c r="U2594" s="8"/>
      <c r="V2594" s="3"/>
      <c r="W2594" s="9"/>
      <c r="X2594" s="3"/>
      <c r="Y2594" s="3"/>
      <c r="Z2594" s="6"/>
      <c r="AA2594" s="9"/>
      <c r="AB2594" s="3"/>
      <c r="AC2594" s="7"/>
      <c r="AD2594" s="3"/>
    </row>
    <row r="2595" spans="20:30" hidden="1" x14ac:dyDescent="0.25">
      <c r="T2595" s="3"/>
      <c r="U2595" s="8"/>
      <c r="V2595" s="3"/>
      <c r="W2595" s="9"/>
      <c r="X2595" s="3"/>
      <c r="Y2595" s="3"/>
      <c r="Z2595" s="6"/>
      <c r="AA2595" s="9"/>
      <c r="AB2595" s="3"/>
      <c r="AC2595" s="7"/>
      <c r="AD2595" s="3"/>
    </row>
    <row r="2596" spans="20:30" hidden="1" x14ac:dyDescent="0.25">
      <c r="T2596" s="3"/>
      <c r="U2596" s="8"/>
      <c r="V2596" s="3"/>
      <c r="W2596" s="9"/>
      <c r="X2596" s="3"/>
      <c r="Y2596" s="3"/>
      <c r="Z2596" s="6"/>
      <c r="AA2596" s="9"/>
      <c r="AB2596" s="3"/>
      <c r="AC2596" s="7"/>
      <c r="AD2596" s="3"/>
    </row>
    <row r="2597" spans="20:30" hidden="1" x14ac:dyDescent="0.25">
      <c r="T2597" s="3"/>
      <c r="U2597" s="8"/>
      <c r="V2597" s="3"/>
      <c r="W2597" s="9"/>
      <c r="X2597" s="3"/>
      <c r="Y2597" s="3"/>
      <c r="Z2597" s="6"/>
      <c r="AA2597" s="9"/>
      <c r="AB2597" s="3"/>
      <c r="AC2597" s="7"/>
      <c r="AD2597" s="3"/>
    </row>
    <row r="2598" spans="20:30" hidden="1" x14ac:dyDescent="0.25">
      <c r="T2598" s="3"/>
      <c r="U2598" s="8"/>
      <c r="V2598" s="3"/>
      <c r="W2598" s="9"/>
      <c r="X2598" s="3"/>
      <c r="Y2598" s="3"/>
      <c r="Z2598" s="6"/>
      <c r="AA2598" s="9"/>
      <c r="AB2598" s="3"/>
      <c r="AC2598" s="7"/>
      <c r="AD2598" s="3"/>
    </row>
    <row r="2599" spans="20:30" hidden="1" x14ac:dyDescent="0.25">
      <c r="T2599" s="3"/>
      <c r="U2599" s="8"/>
      <c r="V2599" s="3"/>
      <c r="W2599" s="9"/>
      <c r="X2599" s="3"/>
      <c r="Y2599" s="3"/>
      <c r="Z2599" s="6"/>
      <c r="AA2599" s="9"/>
      <c r="AB2599" s="3"/>
      <c r="AC2599" s="7"/>
      <c r="AD2599" s="3"/>
    </row>
    <row r="2600" spans="20:30" hidden="1" x14ac:dyDescent="0.25">
      <c r="T2600" s="3"/>
      <c r="U2600" s="8"/>
      <c r="V2600" s="3"/>
      <c r="W2600" s="9"/>
      <c r="X2600" s="3"/>
      <c r="Y2600" s="3"/>
      <c r="Z2600" s="6"/>
      <c r="AA2600" s="9"/>
      <c r="AB2600" s="3"/>
      <c r="AC2600" s="7"/>
      <c r="AD2600" s="3"/>
    </row>
    <row r="2601" spans="20:30" hidden="1" x14ac:dyDescent="0.25">
      <c r="T2601" s="3"/>
      <c r="U2601" s="8"/>
      <c r="V2601" s="3"/>
      <c r="W2601" s="9"/>
      <c r="X2601" s="3"/>
      <c r="Y2601" s="3"/>
      <c r="Z2601" s="6"/>
      <c r="AA2601" s="9"/>
      <c r="AB2601" s="3"/>
      <c r="AC2601" s="7"/>
      <c r="AD2601" s="3"/>
    </row>
    <row r="2602" spans="20:30" hidden="1" x14ac:dyDescent="0.25">
      <c r="T2602" s="3"/>
      <c r="U2602" s="8"/>
      <c r="V2602" s="3"/>
      <c r="W2602" s="9"/>
      <c r="X2602" s="3"/>
      <c r="Y2602" s="3"/>
      <c r="Z2602" s="6"/>
      <c r="AA2602" s="9"/>
      <c r="AB2602" s="3"/>
      <c r="AC2602" s="7"/>
      <c r="AD2602" s="3"/>
    </row>
    <row r="2603" spans="20:30" hidden="1" x14ac:dyDescent="0.25">
      <c r="T2603" s="3"/>
      <c r="U2603" s="8"/>
      <c r="V2603" s="3"/>
      <c r="W2603" s="9"/>
      <c r="X2603" s="3"/>
      <c r="Y2603" s="3"/>
      <c r="Z2603" s="6"/>
      <c r="AA2603" s="9"/>
      <c r="AB2603" s="3"/>
      <c r="AC2603" s="7"/>
      <c r="AD2603" s="3"/>
    </row>
    <row r="2604" spans="20:30" hidden="1" x14ac:dyDescent="0.25">
      <c r="T2604" s="3"/>
      <c r="U2604" s="8"/>
      <c r="V2604" s="3"/>
      <c r="W2604" s="9"/>
      <c r="X2604" s="3"/>
      <c r="Y2604" s="3"/>
      <c r="Z2604" s="6"/>
      <c r="AA2604" s="9"/>
      <c r="AB2604" s="3"/>
      <c r="AC2604" s="7"/>
      <c r="AD2604" s="3"/>
    </row>
    <row r="2605" spans="20:30" hidden="1" x14ac:dyDescent="0.25">
      <c r="T2605" s="3"/>
      <c r="U2605" s="8"/>
      <c r="V2605" s="3"/>
      <c r="W2605" s="9"/>
      <c r="X2605" s="3"/>
      <c r="Y2605" s="3"/>
      <c r="Z2605" s="6"/>
      <c r="AA2605" s="9"/>
      <c r="AB2605" s="3"/>
      <c r="AC2605" s="7"/>
      <c r="AD2605" s="3"/>
    </row>
    <row r="2606" spans="20:30" hidden="1" x14ac:dyDescent="0.25">
      <c r="T2606" s="3"/>
      <c r="U2606" s="8"/>
      <c r="V2606" s="3"/>
      <c r="W2606" s="9"/>
      <c r="X2606" s="3"/>
      <c r="Y2606" s="3"/>
      <c r="Z2606" s="6"/>
      <c r="AA2606" s="9"/>
      <c r="AB2606" s="3"/>
      <c r="AC2606" s="7"/>
      <c r="AD2606" s="3"/>
    </row>
    <row r="2607" spans="20:30" hidden="1" x14ac:dyDescent="0.25">
      <c r="T2607" s="3"/>
      <c r="U2607" s="8"/>
      <c r="V2607" s="3"/>
      <c r="W2607" s="9"/>
      <c r="X2607" s="3"/>
      <c r="Y2607" s="3"/>
      <c r="Z2607" s="6"/>
      <c r="AA2607" s="9"/>
      <c r="AB2607" s="3"/>
      <c r="AC2607" s="7"/>
      <c r="AD2607" s="3"/>
    </row>
    <row r="2608" spans="20:30" hidden="1" x14ac:dyDescent="0.25">
      <c r="T2608" s="3"/>
      <c r="U2608" s="8"/>
      <c r="V2608" s="3"/>
      <c r="W2608" s="9"/>
      <c r="X2608" s="3"/>
      <c r="Y2608" s="3"/>
      <c r="Z2608" s="6"/>
      <c r="AA2608" s="9"/>
      <c r="AB2608" s="3"/>
      <c r="AC2608" s="7"/>
      <c r="AD2608" s="3"/>
    </row>
    <row r="2609" spans="20:30" hidden="1" x14ac:dyDescent="0.25">
      <c r="T2609" s="3"/>
      <c r="U2609" s="8"/>
      <c r="V2609" s="3"/>
      <c r="W2609" s="9"/>
      <c r="X2609" s="3"/>
      <c r="Y2609" s="3"/>
      <c r="Z2609" s="6"/>
      <c r="AA2609" s="9"/>
      <c r="AB2609" s="3"/>
      <c r="AC2609" s="7"/>
      <c r="AD2609" s="3"/>
    </row>
    <row r="2610" spans="20:30" hidden="1" x14ac:dyDescent="0.25">
      <c r="T2610" s="3"/>
      <c r="U2610" s="8"/>
      <c r="V2610" s="3"/>
      <c r="W2610" s="9"/>
      <c r="X2610" s="3"/>
      <c r="Y2610" s="3"/>
      <c r="Z2610" s="6"/>
      <c r="AA2610" s="9"/>
      <c r="AB2610" s="3"/>
      <c r="AC2610" s="7"/>
      <c r="AD2610" s="3"/>
    </row>
    <row r="2611" spans="20:30" hidden="1" x14ac:dyDescent="0.25">
      <c r="T2611" s="3"/>
      <c r="U2611" s="8"/>
      <c r="V2611" s="3"/>
      <c r="W2611" s="9"/>
      <c r="X2611" s="3"/>
      <c r="Y2611" s="3"/>
      <c r="Z2611" s="6"/>
      <c r="AA2611" s="9"/>
      <c r="AB2611" s="3"/>
      <c r="AC2611" s="7"/>
      <c r="AD2611" s="3"/>
    </row>
    <row r="2612" spans="20:30" hidden="1" x14ac:dyDescent="0.25">
      <c r="T2612" s="3"/>
      <c r="U2612" s="8"/>
      <c r="V2612" s="3"/>
      <c r="W2612" s="9"/>
      <c r="X2612" s="3"/>
      <c r="Y2612" s="3"/>
      <c r="Z2612" s="6"/>
      <c r="AA2612" s="9"/>
      <c r="AB2612" s="3"/>
      <c r="AC2612" s="7"/>
      <c r="AD2612" s="3"/>
    </row>
    <row r="2613" spans="20:30" hidden="1" x14ac:dyDescent="0.25">
      <c r="T2613" s="3"/>
      <c r="U2613" s="8"/>
      <c r="V2613" s="3"/>
      <c r="W2613" s="9"/>
      <c r="X2613" s="3"/>
      <c r="Y2613" s="3"/>
      <c r="Z2613" s="6"/>
      <c r="AA2613" s="9"/>
      <c r="AB2613" s="3"/>
      <c r="AC2613" s="7"/>
      <c r="AD2613" s="3"/>
    </row>
    <row r="2614" spans="20:30" hidden="1" x14ac:dyDescent="0.25">
      <c r="T2614" s="3"/>
      <c r="U2614" s="8"/>
      <c r="V2614" s="3"/>
      <c r="W2614" s="9"/>
      <c r="X2614" s="3"/>
      <c r="Y2614" s="3"/>
      <c r="Z2614" s="6"/>
      <c r="AA2614" s="9"/>
      <c r="AB2614" s="3"/>
      <c r="AC2614" s="7"/>
      <c r="AD2614" s="3"/>
    </row>
    <row r="2615" spans="20:30" hidden="1" x14ac:dyDescent="0.25">
      <c r="T2615" s="3"/>
      <c r="U2615" s="8"/>
      <c r="V2615" s="3"/>
      <c r="W2615" s="9"/>
      <c r="X2615" s="3"/>
      <c r="Y2615" s="3"/>
      <c r="Z2615" s="6"/>
      <c r="AA2615" s="9"/>
      <c r="AB2615" s="3"/>
      <c r="AC2615" s="7"/>
      <c r="AD2615" s="3"/>
    </row>
    <row r="2616" spans="20:30" hidden="1" x14ac:dyDescent="0.25">
      <c r="T2616" s="3"/>
      <c r="U2616" s="8"/>
      <c r="V2616" s="3"/>
      <c r="W2616" s="9"/>
      <c r="X2616" s="3"/>
      <c r="Y2616" s="3"/>
      <c r="Z2616" s="6"/>
      <c r="AA2616" s="9"/>
      <c r="AB2616" s="3"/>
      <c r="AC2616" s="7"/>
      <c r="AD2616" s="3"/>
    </row>
    <row r="2617" spans="20:30" hidden="1" x14ac:dyDescent="0.25">
      <c r="T2617" s="3"/>
      <c r="U2617" s="8"/>
      <c r="V2617" s="3"/>
      <c r="W2617" s="9"/>
      <c r="X2617" s="3"/>
      <c r="Y2617" s="3"/>
      <c r="Z2617" s="6"/>
      <c r="AA2617" s="9"/>
      <c r="AB2617" s="3"/>
      <c r="AC2617" s="7"/>
      <c r="AD2617" s="3"/>
    </row>
    <row r="2618" spans="20:30" hidden="1" x14ac:dyDescent="0.25">
      <c r="T2618" s="3"/>
      <c r="U2618" s="8"/>
      <c r="V2618" s="3"/>
      <c r="W2618" s="9"/>
      <c r="X2618" s="3"/>
      <c r="Y2618" s="3"/>
      <c r="Z2618" s="6"/>
      <c r="AA2618" s="9"/>
      <c r="AB2618" s="3"/>
      <c r="AC2618" s="7"/>
      <c r="AD2618" s="3"/>
    </row>
    <row r="2619" spans="20:30" hidden="1" x14ac:dyDescent="0.25">
      <c r="T2619" s="3"/>
      <c r="U2619" s="8"/>
      <c r="V2619" s="3"/>
      <c r="W2619" s="9"/>
      <c r="X2619" s="3"/>
      <c r="Y2619" s="3"/>
      <c r="Z2619" s="6"/>
      <c r="AA2619" s="9"/>
      <c r="AB2619" s="3"/>
      <c r="AC2619" s="7"/>
      <c r="AD2619" s="3"/>
    </row>
    <row r="2620" spans="20:30" hidden="1" x14ac:dyDescent="0.25">
      <c r="T2620" s="3"/>
      <c r="U2620" s="8"/>
      <c r="V2620" s="3"/>
      <c r="W2620" s="9"/>
      <c r="X2620" s="3"/>
      <c r="Y2620" s="3"/>
      <c r="Z2620" s="6"/>
      <c r="AA2620" s="9"/>
      <c r="AB2620" s="3"/>
      <c r="AC2620" s="7"/>
      <c r="AD2620" s="3"/>
    </row>
    <row r="2621" spans="20:30" hidden="1" x14ac:dyDescent="0.25">
      <c r="T2621" s="3"/>
      <c r="U2621" s="8"/>
      <c r="V2621" s="3"/>
      <c r="W2621" s="9"/>
      <c r="X2621" s="3"/>
      <c r="Y2621" s="3"/>
      <c r="Z2621" s="6"/>
      <c r="AA2621" s="9"/>
      <c r="AB2621" s="3"/>
      <c r="AC2621" s="7"/>
      <c r="AD2621" s="3"/>
    </row>
    <row r="2622" spans="20:30" hidden="1" x14ac:dyDescent="0.25">
      <c r="T2622" s="3"/>
      <c r="U2622" s="8"/>
      <c r="V2622" s="3"/>
      <c r="W2622" s="9"/>
      <c r="X2622" s="3"/>
      <c r="Y2622" s="3"/>
      <c r="Z2622" s="6"/>
      <c r="AA2622" s="9"/>
      <c r="AB2622" s="3"/>
      <c r="AC2622" s="7"/>
      <c r="AD2622" s="3"/>
    </row>
    <row r="2623" spans="20:30" hidden="1" x14ac:dyDescent="0.25">
      <c r="T2623" s="3"/>
      <c r="U2623" s="8"/>
      <c r="V2623" s="3"/>
      <c r="W2623" s="9"/>
      <c r="X2623" s="3"/>
      <c r="Y2623" s="3"/>
      <c r="Z2623" s="6"/>
      <c r="AA2623" s="9"/>
      <c r="AB2623" s="3"/>
      <c r="AC2623" s="7"/>
      <c r="AD2623" s="3"/>
    </row>
    <row r="2624" spans="20:30" hidden="1" x14ac:dyDescent="0.25">
      <c r="T2624" s="3"/>
      <c r="U2624" s="8"/>
      <c r="V2624" s="3"/>
      <c r="W2624" s="9"/>
      <c r="X2624" s="3"/>
      <c r="Y2624" s="3"/>
      <c r="Z2624" s="6"/>
      <c r="AA2624" s="9"/>
      <c r="AB2624" s="3"/>
      <c r="AC2624" s="7"/>
      <c r="AD2624" s="3"/>
    </row>
    <row r="2625" spans="20:30" hidden="1" x14ac:dyDescent="0.25">
      <c r="T2625" s="3"/>
      <c r="U2625" s="8"/>
      <c r="V2625" s="3"/>
      <c r="W2625" s="9"/>
      <c r="X2625" s="3"/>
      <c r="Y2625" s="3"/>
      <c r="Z2625" s="6"/>
      <c r="AA2625" s="9"/>
      <c r="AB2625" s="3"/>
      <c r="AC2625" s="7"/>
      <c r="AD2625" s="3"/>
    </row>
    <row r="2626" spans="20:30" hidden="1" x14ac:dyDescent="0.25">
      <c r="T2626" s="3"/>
      <c r="U2626" s="8"/>
      <c r="V2626" s="3"/>
      <c r="W2626" s="9"/>
      <c r="X2626" s="3"/>
      <c r="Y2626" s="3"/>
      <c r="Z2626" s="6"/>
      <c r="AA2626" s="9"/>
      <c r="AB2626" s="3"/>
      <c r="AC2626" s="7"/>
      <c r="AD2626" s="3"/>
    </row>
    <row r="2627" spans="20:30" hidden="1" x14ac:dyDescent="0.25">
      <c r="T2627" s="3"/>
      <c r="U2627" s="8"/>
      <c r="V2627" s="3"/>
      <c r="W2627" s="9"/>
      <c r="X2627" s="3"/>
      <c r="Y2627" s="3"/>
      <c r="Z2627" s="6"/>
      <c r="AA2627" s="9"/>
      <c r="AB2627" s="3"/>
      <c r="AC2627" s="7"/>
      <c r="AD2627" s="3"/>
    </row>
    <row r="2628" spans="20:30" hidden="1" x14ac:dyDescent="0.25">
      <c r="T2628" s="3"/>
      <c r="U2628" s="8"/>
      <c r="V2628" s="3"/>
      <c r="W2628" s="9"/>
      <c r="X2628" s="3"/>
      <c r="Y2628" s="3"/>
      <c r="Z2628" s="6"/>
      <c r="AA2628" s="9"/>
      <c r="AB2628" s="3"/>
      <c r="AC2628" s="7"/>
      <c r="AD2628" s="3"/>
    </row>
    <row r="2629" spans="20:30" hidden="1" x14ac:dyDescent="0.25">
      <c r="T2629" s="3"/>
      <c r="U2629" s="8"/>
      <c r="V2629" s="3"/>
      <c r="W2629" s="9"/>
      <c r="X2629" s="3"/>
      <c r="Y2629" s="3"/>
      <c r="Z2629" s="6"/>
      <c r="AA2629" s="9"/>
      <c r="AB2629" s="3"/>
      <c r="AC2629" s="7"/>
      <c r="AD2629" s="3"/>
    </row>
    <row r="2630" spans="20:30" hidden="1" x14ac:dyDescent="0.25">
      <c r="T2630" s="3"/>
      <c r="U2630" s="8"/>
      <c r="V2630" s="3"/>
      <c r="W2630" s="9"/>
      <c r="X2630" s="3"/>
      <c r="Y2630" s="3"/>
      <c r="Z2630" s="6"/>
      <c r="AA2630" s="9"/>
      <c r="AB2630" s="3"/>
      <c r="AC2630" s="7"/>
      <c r="AD2630" s="3"/>
    </row>
    <row r="2631" spans="20:30" hidden="1" x14ac:dyDescent="0.25">
      <c r="T2631" s="3"/>
      <c r="U2631" s="8"/>
      <c r="V2631" s="3"/>
      <c r="W2631" s="9"/>
      <c r="X2631" s="3"/>
      <c r="Y2631" s="3"/>
      <c r="Z2631" s="6"/>
      <c r="AA2631" s="9"/>
      <c r="AB2631" s="3"/>
      <c r="AC2631" s="7"/>
      <c r="AD2631" s="3"/>
    </row>
    <row r="2632" spans="20:30" hidden="1" x14ac:dyDescent="0.25">
      <c r="T2632" s="3"/>
      <c r="U2632" s="8"/>
      <c r="V2632" s="3"/>
      <c r="W2632" s="9"/>
      <c r="X2632" s="3"/>
      <c r="Y2632" s="3"/>
      <c r="Z2632" s="6"/>
      <c r="AA2632" s="9"/>
      <c r="AB2632" s="3"/>
      <c r="AC2632" s="7"/>
      <c r="AD2632" s="3"/>
    </row>
    <row r="2633" spans="20:30" hidden="1" x14ac:dyDescent="0.25">
      <c r="T2633" s="3"/>
      <c r="U2633" s="8"/>
      <c r="V2633" s="3"/>
      <c r="W2633" s="9"/>
      <c r="X2633" s="3"/>
      <c r="Y2633" s="3"/>
      <c r="Z2633" s="6"/>
      <c r="AA2633" s="9"/>
      <c r="AB2633" s="3"/>
      <c r="AC2633" s="7"/>
      <c r="AD2633" s="3"/>
    </row>
    <row r="2634" spans="20:30" hidden="1" x14ac:dyDescent="0.25">
      <c r="T2634" s="3"/>
      <c r="U2634" s="8"/>
      <c r="V2634" s="3"/>
      <c r="W2634" s="9"/>
      <c r="X2634" s="3"/>
      <c r="Y2634" s="3"/>
      <c r="Z2634" s="6"/>
      <c r="AA2634" s="9"/>
      <c r="AB2634" s="3"/>
      <c r="AC2634" s="7"/>
      <c r="AD2634" s="3"/>
    </row>
    <row r="2635" spans="20:30" hidden="1" x14ac:dyDescent="0.25">
      <c r="T2635" s="3"/>
      <c r="U2635" s="8"/>
      <c r="V2635" s="3"/>
      <c r="W2635" s="9"/>
      <c r="X2635" s="3"/>
      <c r="Y2635" s="3"/>
      <c r="Z2635" s="6"/>
      <c r="AA2635" s="9"/>
      <c r="AB2635" s="3"/>
      <c r="AC2635" s="7"/>
      <c r="AD2635" s="3"/>
    </row>
    <row r="2636" spans="20:30" hidden="1" x14ac:dyDescent="0.25">
      <c r="T2636" s="3"/>
      <c r="U2636" s="8"/>
      <c r="V2636" s="3"/>
      <c r="W2636" s="9"/>
      <c r="X2636" s="3"/>
      <c r="Y2636" s="3"/>
      <c r="Z2636" s="6"/>
      <c r="AA2636" s="9"/>
      <c r="AB2636" s="3"/>
      <c r="AC2636" s="7"/>
      <c r="AD2636" s="3"/>
    </row>
    <row r="2637" spans="20:30" hidden="1" x14ac:dyDescent="0.25">
      <c r="T2637" s="3"/>
      <c r="U2637" s="8"/>
      <c r="V2637" s="3"/>
      <c r="W2637" s="9"/>
      <c r="X2637" s="3"/>
      <c r="Y2637" s="3"/>
      <c r="Z2637" s="6"/>
      <c r="AA2637" s="9"/>
      <c r="AB2637" s="3"/>
      <c r="AC2637" s="7"/>
      <c r="AD2637" s="3"/>
    </row>
    <row r="2638" spans="20:30" hidden="1" x14ac:dyDescent="0.25">
      <c r="T2638" s="3"/>
      <c r="U2638" s="8"/>
      <c r="V2638" s="3"/>
      <c r="W2638" s="9"/>
      <c r="X2638" s="3"/>
      <c r="Y2638" s="3"/>
      <c r="Z2638" s="6"/>
      <c r="AA2638" s="9"/>
      <c r="AB2638" s="3"/>
      <c r="AC2638" s="7"/>
      <c r="AD2638" s="3"/>
    </row>
    <row r="2639" spans="20:30" hidden="1" x14ac:dyDescent="0.25">
      <c r="T2639" s="3"/>
      <c r="U2639" s="8"/>
      <c r="V2639" s="3"/>
      <c r="W2639" s="9"/>
      <c r="X2639" s="3"/>
      <c r="Y2639" s="3"/>
      <c r="Z2639" s="6"/>
      <c r="AA2639" s="9"/>
      <c r="AB2639" s="3"/>
      <c r="AC2639" s="7"/>
      <c r="AD2639" s="3"/>
    </row>
    <row r="2640" spans="20:30" hidden="1" x14ac:dyDescent="0.25">
      <c r="T2640" s="3"/>
      <c r="U2640" s="8"/>
      <c r="V2640" s="3"/>
      <c r="W2640" s="9"/>
      <c r="X2640" s="3"/>
      <c r="Y2640" s="3"/>
      <c r="Z2640" s="6"/>
      <c r="AA2640" s="9"/>
      <c r="AB2640" s="3"/>
      <c r="AC2640" s="7"/>
      <c r="AD2640" s="3"/>
    </row>
    <row r="2641" spans="20:30" hidden="1" x14ac:dyDescent="0.25">
      <c r="T2641" s="3"/>
      <c r="U2641" s="8"/>
      <c r="V2641" s="3"/>
      <c r="W2641" s="9"/>
      <c r="X2641" s="3"/>
      <c r="Y2641" s="3"/>
      <c r="Z2641" s="6"/>
      <c r="AA2641" s="9"/>
      <c r="AB2641" s="3"/>
      <c r="AC2641" s="7"/>
      <c r="AD2641" s="3"/>
    </row>
    <row r="2642" spans="20:30" hidden="1" x14ac:dyDescent="0.25">
      <c r="T2642" s="3"/>
      <c r="U2642" s="8"/>
      <c r="V2642" s="3"/>
      <c r="W2642" s="9"/>
      <c r="X2642" s="3"/>
      <c r="Y2642" s="3"/>
      <c r="Z2642" s="6"/>
      <c r="AA2642" s="9"/>
      <c r="AB2642" s="3"/>
      <c r="AC2642" s="7"/>
      <c r="AD2642" s="3"/>
    </row>
    <row r="2643" spans="20:30" hidden="1" x14ac:dyDescent="0.25">
      <c r="T2643" s="3"/>
      <c r="U2643" s="8"/>
      <c r="V2643" s="3"/>
      <c r="W2643" s="9"/>
      <c r="X2643" s="3"/>
      <c r="Y2643" s="3"/>
      <c r="Z2643" s="6"/>
      <c r="AA2643" s="9"/>
      <c r="AB2643" s="3"/>
      <c r="AC2643" s="7"/>
      <c r="AD2643" s="3"/>
    </row>
    <row r="2644" spans="20:30" hidden="1" x14ac:dyDescent="0.25">
      <c r="T2644" s="3"/>
      <c r="U2644" s="8"/>
      <c r="V2644" s="3"/>
      <c r="W2644" s="9"/>
      <c r="X2644" s="3"/>
      <c r="Y2644" s="3"/>
      <c r="Z2644" s="6"/>
      <c r="AA2644" s="9"/>
      <c r="AB2644" s="3"/>
      <c r="AC2644" s="7"/>
      <c r="AD2644" s="3"/>
    </row>
    <row r="2645" spans="20:30" hidden="1" x14ac:dyDescent="0.25">
      <c r="T2645" s="3"/>
      <c r="U2645" s="8"/>
      <c r="V2645" s="3"/>
      <c r="W2645" s="9"/>
      <c r="X2645" s="3"/>
      <c r="Y2645" s="3"/>
      <c r="Z2645" s="6"/>
      <c r="AA2645" s="9"/>
      <c r="AB2645" s="3"/>
      <c r="AC2645" s="7"/>
      <c r="AD2645" s="3"/>
    </row>
    <row r="2646" spans="20:30" hidden="1" x14ac:dyDescent="0.25">
      <c r="T2646" s="3"/>
      <c r="U2646" s="8"/>
      <c r="V2646" s="3"/>
      <c r="W2646" s="9"/>
      <c r="X2646" s="3"/>
      <c r="Y2646" s="3"/>
      <c r="Z2646" s="6"/>
      <c r="AA2646" s="9"/>
      <c r="AB2646" s="3"/>
      <c r="AC2646" s="7"/>
      <c r="AD2646" s="3"/>
    </row>
    <row r="2647" spans="20:30" hidden="1" x14ac:dyDescent="0.25">
      <c r="T2647" s="3"/>
      <c r="U2647" s="8"/>
      <c r="V2647" s="3"/>
      <c r="W2647" s="9"/>
      <c r="X2647" s="3"/>
      <c r="Y2647" s="3"/>
      <c r="Z2647" s="6"/>
      <c r="AA2647" s="9"/>
      <c r="AB2647" s="3"/>
      <c r="AC2647" s="7"/>
      <c r="AD2647" s="3"/>
    </row>
    <row r="2648" spans="20:30" hidden="1" x14ac:dyDescent="0.25">
      <c r="T2648" s="3"/>
      <c r="U2648" s="8"/>
      <c r="V2648" s="3"/>
      <c r="W2648" s="9"/>
      <c r="X2648" s="3"/>
      <c r="Y2648" s="3"/>
      <c r="Z2648" s="6"/>
      <c r="AA2648" s="9"/>
      <c r="AB2648" s="3"/>
      <c r="AC2648" s="7"/>
      <c r="AD2648" s="3"/>
    </row>
    <row r="2649" spans="20:30" hidden="1" x14ac:dyDescent="0.25">
      <c r="T2649" s="3"/>
      <c r="U2649" s="8"/>
      <c r="V2649" s="3"/>
      <c r="W2649" s="9"/>
      <c r="X2649" s="3"/>
      <c r="Y2649" s="3"/>
      <c r="Z2649" s="6"/>
      <c r="AA2649" s="9"/>
      <c r="AB2649" s="3"/>
      <c r="AC2649" s="7"/>
      <c r="AD2649" s="3"/>
    </row>
    <row r="2650" spans="20:30" hidden="1" x14ac:dyDescent="0.25">
      <c r="T2650" s="3"/>
      <c r="U2650" s="8"/>
      <c r="V2650" s="3"/>
      <c r="W2650" s="9"/>
      <c r="X2650" s="3"/>
      <c r="Y2650" s="3"/>
      <c r="Z2650" s="6"/>
      <c r="AA2650" s="9"/>
      <c r="AB2650" s="3"/>
      <c r="AC2650" s="7"/>
      <c r="AD2650" s="3"/>
    </row>
    <row r="2651" spans="20:30" hidden="1" x14ac:dyDescent="0.25">
      <c r="T2651" s="3"/>
      <c r="U2651" s="8"/>
      <c r="V2651" s="3"/>
      <c r="W2651" s="9"/>
      <c r="X2651" s="3"/>
      <c r="Y2651" s="3"/>
      <c r="Z2651" s="6"/>
      <c r="AA2651" s="9"/>
      <c r="AB2651" s="3"/>
      <c r="AC2651" s="7"/>
      <c r="AD2651" s="3"/>
    </row>
    <row r="2652" spans="20:30" hidden="1" x14ac:dyDescent="0.25">
      <c r="T2652" s="3"/>
      <c r="U2652" s="8"/>
      <c r="V2652" s="3"/>
      <c r="W2652" s="9"/>
      <c r="X2652" s="3"/>
      <c r="Y2652" s="3"/>
      <c r="Z2652" s="6"/>
      <c r="AA2652" s="9"/>
      <c r="AB2652" s="3"/>
      <c r="AC2652" s="7"/>
      <c r="AD2652" s="3"/>
    </row>
    <row r="2653" spans="20:30" hidden="1" x14ac:dyDescent="0.25">
      <c r="T2653" s="3"/>
      <c r="U2653" s="8"/>
      <c r="V2653" s="3"/>
      <c r="W2653" s="9"/>
      <c r="X2653" s="3"/>
      <c r="Y2653" s="3"/>
      <c r="Z2653" s="6"/>
      <c r="AA2653" s="9"/>
      <c r="AB2653" s="3"/>
      <c r="AC2653" s="7"/>
      <c r="AD2653" s="3"/>
    </row>
    <row r="2654" spans="20:30" hidden="1" x14ac:dyDescent="0.25">
      <c r="T2654" s="3"/>
      <c r="U2654" s="8"/>
      <c r="V2654" s="3"/>
      <c r="W2654" s="9"/>
      <c r="X2654" s="3"/>
      <c r="Y2654" s="3"/>
      <c r="Z2654" s="6"/>
      <c r="AA2654" s="9"/>
      <c r="AB2654" s="3"/>
      <c r="AC2654" s="7"/>
      <c r="AD2654" s="3"/>
    </row>
    <row r="2655" spans="20:30" hidden="1" x14ac:dyDescent="0.25">
      <c r="T2655" s="3"/>
      <c r="U2655" s="8"/>
      <c r="V2655" s="3"/>
      <c r="W2655" s="9"/>
      <c r="X2655" s="3"/>
      <c r="Y2655" s="3"/>
      <c r="Z2655" s="6"/>
      <c r="AA2655" s="9"/>
      <c r="AB2655" s="3"/>
      <c r="AC2655" s="7"/>
      <c r="AD2655" s="3"/>
    </row>
    <row r="2656" spans="20:30" hidden="1" x14ac:dyDescent="0.25">
      <c r="T2656" s="3"/>
      <c r="U2656" s="8"/>
      <c r="V2656" s="3"/>
      <c r="W2656" s="9"/>
      <c r="X2656" s="3"/>
      <c r="Y2656" s="3"/>
      <c r="Z2656" s="6"/>
      <c r="AA2656" s="9"/>
      <c r="AB2656" s="3"/>
      <c r="AC2656" s="7"/>
      <c r="AD2656" s="3"/>
    </row>
    <row r="2657" spans="20:30" hidden="1" x14ac:dyDescent="0.25">
      <c r="T2657" s="3"/>
      <c r="U2657" s="8"/>
      <c r="V2657" s="3"/>
      <c r="W2657" s="9"/>
      <c r="X2657" s="3"/>
      <c r="Y2657" s="3"/>
      <c r="Z2657" s="6"/>
      <c r="AA2657" s="9"/>
      <c r="AB2657" s="3"/>
      <c r="AC2657" s="7"/>
      <c r="AD2657" s="3"/>
    </row>
    <row r="2658" spans="20:30" hidden="1" x14ac:dyDescent="0.25">
      <c r="T2658" s="3"/>
      <c r="U2658" s="8"/>
      <c r="V2658" s="3"/>
      <c r="W2658" s="9"/>
      <c r="X2658" s="3"/>
      <c r="Y2658" s="3"/>
      <c r="Z2658" s="6"/>
      <c r="AA2658" s="9"/>
      <c r="AB2658" s="3"/>
      <c r="AC2658" s="7"/>
      <c r="AD2658" s="3"/>
    </row>
    <row r="2659" spans="20:30" hidden="1" x14ac:dyDescent="0.25">
      <c r="T2659" s="3"/>
      <c r="U2659" s="8"/>
      <c r="V2659" s="3"/>
      <c r="W2659" s="9"/>
      <c r="X2659" s="3"/>
      <c r="Y2659" s="3"/>
      <c r="Z2659" s="6"/>
      <c r="AA2659" s="9"/>
      <c r="AB2659" s="3"/>
      <c r="AC2659" s="7"/>
      <c r="AD2659" s="3"/>
    </row>
    <row r="2660" spans="20:30" hidden="1" x14ac:dyDescent="0.25">
      <c r="T2660" s="3"/>
      <c r="U2660" s="8"/>
      <c r="V2660" s="3"/>
      <c r="W2660" s="9"/>
      <c r="X2660" s="3"/>
      <c r="Y2660" s="3"/>
      <c r="Z2660" s="6"/>
      <c r="AA2660" s="9"/>
      <c r="AB2660" s="3"/>
      <c r="AC2660" s="7"/>
      <c r="AD2660" s="3"/>
    </row>
    <row r="2661" spans="20:30" hidden="1" x14ac:dyDescent="0.25">
      <c r="T2661" s="3"/>
      <c r="U2661" s="8"/>
      <c r="V2661" s="3"/>
      <c r="W2661" s="9"/>
      <c r="X2661" s="3"/>
      <c r="Y2661" s="3"/>
      <c r="Z2661" s="6"/>
      <c r="AA2661" s="9"/>
      <c r="AB2661" s="3"/>
      <c r="AC2661" s="7"/>
      <c r="AD2661" s="3"/>
    </row>
    <row r="2662" spans="20:30" hidden="1" x14ac:dyDescent="0.25">
      <c r="T2662" s="3"/>
      <c r="U2662" s="8"/>
      <c r="V2662" s="3"/>
      <c r="W2662" s="9"/>
      <c r="X2662" s="3"/>
      <c r="Y2662" s="3"/>
      <c r="Z2662" s="6"/>
      <c r="AA2662" s="9"/>
      <c r="AB2662" s="3"/>
      <c r="AC2662" s="7"/>
      <c r="AD2662" s="3"/>
    </row>
    <row r="2663" spans="20:30" hidden="1" x14ac:dyDescent="0.25">
      <c r="T2663" s="3"/>
      <c r="U2663" s="8"/>
      <c r="V2663" s="3"/>
      <c r="W2663" s="9"/>
      <c r="X2663" s="3"/>
      <c r="Y2663" s="3"/>
      <c r="Z2663" s="6"/>
      <c r="AA2663" s="9"/>
      <c r="AB2663" s="3"/>
      <c r="AC2663" s="7"/>
      <c r="AD2663" s="3"/>
    </row>
    <row r="2664" spans="20:30" hidden="1" x14ac:dyDescent="0.25">
      <c r="T2664" s="3"/>
      <c r="U2664" s="8"/>
      <c r="V2664" s="3"/>
      <c r="W2664" s="9"/>
      <c r="X2664" s="3"/>
      <c r="Y2664" s="3"/>
      <c r="Z2664" s="6"/>
      <c r="AA2664" s="9"/>
      <c r="AB2664" s="3"/>
      <c r="AC2664" s="7"/>
      <c r="AD2664" s="3"/>
    </row>
    <row r="2665" spans="20:30" hidden="1" x14ac:dyDescent="0.25">
      <c r="T2665" s="3"/>
      <c r="U2665" s="8"/>
      <c r="V2665" s="3"/>
      <c r="W2665" s="9"/>
      <c r="X2665" s="3"/>
      <c r="Y2665" s="3"/>
      <c r="Z2665" s="6"/>
      <c r="AA2665" s="9"/>
      <c r="AB2665" s="3"/>
      <c r="AC2665" s="7"/>
      <c r="AD2665" s="3"/>
    </row>
    <row r="2666" spans="20:30" hidden="1" x14ac:dyDescent="0.25">
      <c r="T2666" s="3"/>
      <c r="U2666" s="8"/>
      <c r="V2666" s="3"/>
      <c r="W2666" s="9"/>
      <c r="X2666" s="3"/>
      <c r="Y2666" s="3"/>
      <c r="Z2666" s="6"/>
      <c r="AA2666" s="9"/>
      <c r="AB2666" s="3"/>
      <c r="AC2666" s="7"/>
      <c r="AD2666" s="3"/>
    </row>
    <row r="2667" spans="20:30" hidden="1" x14ac:dyDescent="0.25">
      <c r="T2667" s="3"/>
      <c r="U2667" s="8"/>
      <c r="V2667" s="3"/>
      <c r="W2667" s="9"/>
      <c r="X2667" s="3"/>
      <c r="Y2667" s="3"/>
      <c r="Z2667" s="6"/>
      <c r="AA2667" s="9"/>
      <c r="AB2667" s="3"/>
      <c r="AC2667" s="7"/>
      <c r="AD2667" s="3"/>
    </row>
    <row r="2668" spans="20:30" hidden="1" x14ac:dyDescent="0.25">
      <c r="T2668" s="3"/>
      <c r="U2668" s="8"/>
      <c r="V2668" s="3"/>
      <c r="W2668" s="9"/>
      <c r="X2668" s="3"/>
      <c r="Y2668" s="3"/>
      <c r="Z2668" s="6"/>
      <c r="AA2668" s="9"/>
      <c r="AB2668" s="3"/>
      <c r="AC2668" s="7"/>
      <c r="AD2668" s="3"/>
    </row>
    <row r="2669" spans="20:30" hidden="1" x14ac:dyDescent="0.25">
      <c r="T2669" s="3"/>
      <c r="U2669" s="8"/>
      <c r="V2669" s="3"/>
      <c r="W2669" s="9"/>
      <c r="X2669" s="3"/>
      <c r="Y2669" s="3"/>
      <c r="Z2669" s="6"/>
      <c r="AA2669" s="9"/>
      <c r="AB2669" s="3"/>
      <c r="AC2669" s="7"/>
      <c r="AD2669" s="3"/>
    </row>
    <row r="2670" spans="20:30" hidden="1" x14ac:dyDescent="0.25">
      <c r="T2670" s="3"/>
      <c r="U2670" s="8"/>
      <c r="V2670" s="3"/>
      <c r="W2670" s="9"/>
      <c r="X2670" s="3"/>
      <c r="Y2670" s="3"/>
      <c r="Z2670" s="6"/>
      <c r="AA2670" s="9"/>
      <c r="AB2670" s="3"/>
      <c r="AC2670" s="7"/>
      <c r="AD2670" s="3"/>
    </row>
    <row r="2671" spans="20:30" hidden="1" x14ac:dyDescent="0.25">
      <c r="T2671" s="3"/>
      <c r="U2671" s="8"/>
      <c r="V2671" s="3"/>
      <c r="W2671" s="9"/>
      <c r="X2671" s="3"/>
      <c r="Y2671" s="3"/>
      <c r="Z2671" s="6"/>
      <c r="AA2671" s="9"/>
      <c r="AB2671" s="3"/>
      <c r="AC2671" s="7"/>
      <c r="AD2671" s="3"/>
    </row>
    <row r="2672" spans="20:30" hidden="1" x14ac:dyDescent="0.25">
      <c r="T2672" s="3"/>
      <c r="U2672" s="8"/>
      <c r="V2672" s="3"/>
      <c r="W2672" s="9"/>
      <c r="X2672" s="3"/>
      <c r="Y2672" s="3"/>
      <c r="Z2672" s="6"/>
      <c r="AA2672" s="9"/>
      <c r="AB2672" s="3"/>
      <c r="AC2672" s="7"/>
      <c r="AD2672" s="3"/>
    </row>
    <row r="2673" spans="20:30" hidden="1" x14ac:dyDescent="0.25">
      <c r="T2673" s="3"/>
      <c r="U2673" s="8"/>
      <c r="V2673" s="3"/>
      <c r="W2673" s="9"/>
      <c r="X2673" s="3"/>
      <c r="Y2673" s="3"/>
      <c r="Z2673" s="6"/>
      <c r="AA2673" s="9"/>
      <c r="AB2673" s="3"/>
      <c r="AC2673" s="7"/>
      <c r="AD2673" s="3"/>
    </row>
    <row r="2674" spans="20:30" hidden="1" x14ac:dyDescent="0.25">
      <c r="T2674" s="3"/>
      <c r="U2674" s="8"/>
      <c r="V2674" s="3"/>
      <c r="W2674" s="9"/>
      <c r="X2674" s="3"/>
      <c r="Y2674" s="3"/>
      <c r="Z2674" s="6"/>
      <c r="AA2674" s="9"/>
      <c r="AB2674" s="3"/>
      <c r="AC2674" s="7"/>
      <c r="AD2674" s="3"/>
    </row>
    <row r="2675" spans="20:30" hidden="1" x14ac:dyDescent="0.25">
      <c r="T2675" s="3"/>
      <c r="U2675" s="8"/>
      <c r="V2675" s="3"/>
      <c r="W2675" s="9"/>
      <c r="X2675" s="3"/>
      <c r="Y2675" s="3"/>
      <c r="Z2675" s="6"/>
      <c r="AA2675" s="9"/>
      <c r="AB2675" s="3"/>
      <c r="AC2675" s="7"/>
      <c r="AD2675" s="3"/>
    </row>
    <row r="2676" spans="20:30" hidden="1" x14ac:dyDescent="0.25">
      <c r="T2676" s="3"/>
      <c r="U2676" s="8"/>
      <c r="V2676" s="3"/>
      <c r="W2676" s="9"/>
      <c r="X2676" s="3"/>
      <c r="Y2676" s="3"/>
      <c r="Z2676" s="6"/>
      <c r="AA2676" s="9"/>
      <c r="AB2676" s="3"/>
      <c r="AC2676" s="7"/>
      <c r="AD2676" s="3"/>
    </row>
    <row r="2677" spans="20:30" hidden="1" x14ac:dyDescent="0.25">
      <c r="T2677" s="3"/>
      <c r="U2677" s="8"/>
      <c r="V2677" s="3"/>
      <c r="W2677" s="9"/>
      <c r="X2677" s="3"/>
      <c r="Y2677" s="3"/>
      <c r="Z2677" s="6"/>
      <c r="AA2677" s="9"/>
      <c r="AB2677" s="3"/>
      <c r="AC2677" s="7"/>
      <c r="AD2677" s="3"/>
    </row>
    <row r="2678" spans="20:30" hidden="1" x14ac:dyDescent="0.25">
      <c r="T2678" s="3"/>
      <c r="U2678" s="8"/>
      <c r="V2678" s="3"/>
      <c r="W2678" s="9"/>
      <c r="X2678" s="3"/>
      <c r="Y2678" s="3"/>
      <c r="Z2678" s="6"/>
      <c r="AA2678" s="9"/>
      <c r="AB2678" s="3"/>
      <c r="AC2678" s="7"/>
      <c r="AD2678" s="3"/>
    </row>
    <row r="2679" spans="20:30" hidden="1" x14ac:dyDescent="0.25">
      <c r="T2679" s="3"/>
      <c r="U2679" s="8"/>
      <c r="V2679" s="3"/>
      <c r="W2679" s="9"/>
      <c r="X2679" s="3"/>
      <c r="Y2679" s="3"/>
      <c r="Z2679" s="6"/>
      <c r="AA2679" s="9"/>
      <c r="AB2679" s="3"/>
      <c r="AC2679" s="7"/>
      <c r="AD2679" s="3"/>
    </row>
    <row r="2680" spans="20:30" hidden="1" x14ac:dyDescent="0.25">
      <c r="T2680" s="3"/>
      <c r="U2680" s="8"/>
      <c r="V2680" s="3"/>
      <c r="W2680" s="9"/>
      <c r="X2680" s="3"/>
      <c r="Y2680" s="3"/>
      <c r="Z2680" s="6"/>
      <c r="AA2680" s="9"/>
      <c r="AB2680" s="3"/>
      <c r="AC2680" s="7"/>
      <c r="AD2680" s="3"/>
    </row>
    <row r="2681" spans="20:30" hidden="1" x14ac:dyDescent="0.25">
      <c r="T2681" s="3"/>
      <c r="U2681" s="8"/>
      <c r="V2681" s="3"/>
      <c r="W2681" s="9"/>
      <c r="X2681" s="3"/>
      <c r="Y2681" s="3"/>
      <c r="Z2681" s="6"/>
      <c r="AA2681" s="9"/>
      <c r="AB2681" s="3"/>
      <c r="AC2681" s="7"/>
      <c r="AD2681" s="3"/>
    </row>
    <row r="2682" spans="20:30" hidden="1" x14ac:dyDescent="0.25">
      <c r="T2682" s="3"/>
      <c r="U2682" s="8"/>
      <c r="V2682" s="3"/>
      <c r="W2682" s="9"/>
      <c r="X2682" s="3"/>
      <c r="Y2682" s="3"/>
      <c r="Z2682" s="6"/>
      <c r="AA2682" s="9"/>
      <c r="AB2682" s="3"/>
      <c r="AC2682" s="7"/>
      <c r="AD2682" s="3"/>
    </row>
    <row r="2683" spans="20:30" hidden="1" x14ac:dyDescent="0.25">
      <c r="T2683" s="3"/>
      <c r="U2683" s="8"/>
      <c r="V2683" s="3"/>
      <c r="W2683" s="9"/>
      <c r="X2683" s="3"/>
      <c r="Y2683" s="3"/>
      <c r="Z2683" s="6"/>
      <c r="AA2683" s="9"/>
      <c r="AB2683" s="3"/>
      <c r="AC2683" s="7"/>
      <c r="AD2683" s="3"/>
    </row>
    <row r="2684" spans="20:30" hidden="1" x14ac:dyDescent="0.25">
      <c r="T2684" s="3"/>
      <c r="U2684" s="8"/>
      <c r="V2684" s="3"/>
      <c r="W2684" s="9"/>
      <c r="X2684" s="3"/>
      <c r="Y2684" s="3"/>
      <c r="Z2684" s="6"/>
      <c r="AA2684" s="9"/>
      <c r="AB2684" s="3"/>
      <c r="AC2684" s="7"/>
      <c r="AD2684" s="3"/>
    </row>
    <row r="2685" spans="20:30" hidden="1" x14ac:dyDescent="0.25">
      <c r="T2685" s="3"/>
      <c r="U2685" s="8"/>
      <c r="V2685" s="3"/>
      <c r="W2685" s="9"/>
      <c r="X2685" s="3"/>
      <c r="Y2685" s="3"/>
      <c r="Z2685" s="6"/>
      <c r="AA2685" s="9"/>
      <c r="AB2685" s="3"/>
      <c r="AC2685" s="7"/>
      <c r="AD2685" s="3"/>
    </row>
    <row r="2686" spans="20:30" hidden="1" x14ac:dyDescent="0.25">
      <c r="T2686" s="3"/>
      <c r="U2686" s="8"/>
      <c r="V2686" s="3"/>
      <c r="W2686" s="9"/>
      <c r="X2686" s="3"/>
      <c r="Y2686" s="3"/>
      <c r="Z2686" s="6"/>
      <c r="AA2686" s="9"/>
      <c r="AB2686" s="3"/>
      <c r="AC2686" s="7"/>
      <c r="AD2686" s="3"/>
    </row>
    <row r="2687" spans="20:30" hidden="1" x14ac:dyDescent="0.25">
      <c r="T2687" s="3"/>
      <c r="U2687" s="8"/>
      <c r="V2687" s="3"/>
      <c r="W2687" s="9"/>
      <c r="X2687" s="3"/>
      <c r="Y2687" s="3"/>
      <c r="Z2687" s="6"/>
      <c r="AA2687" s="9"/>
      <c r="AB2687" s="3"/>
      <c r="AC2687" s="7"/>
      <c r="AD2687" s="3"/>
    </row>
    <row r="2688" spans="20:30" hidden="1" x14ac:dyDescent="0.25">
      <c r="T2688" s="3"/>
      <c r="U2688" s="8"/>
      <c r="V2688" s="3"/>
      <c r="W2688" s="9"/>
      <c r="X2688" s="3"/>
      <c r="Y2688" s="3"/>
      <c r="Z2688" s="6"/>
      <c r="AA2688" s="9"/>
      <c r="AB2688" s="3"/>
      <c r="AC2688" s="7"/>
      <c r="AD2688" s="3"/>
    </row>
    <row r="2689" spans="20:30" hidden="1" x14ac:dyDescent="0.25">
      <c r="T2689" s="3"/>
      <c r="U2689" s="8"/>
      <c r="V2689" s="3"/>
      <c r="W2689" s="9"/>
      <c r="X2689" s="3"/>
      <c r="Y2689" s="3"/>
      <c r="Z2689" s="6"/>
      <c r="AA2689" s="9"/>
      <c r="AB2689" s="3"/>
      <c r="AC2689" s="7"/>
      <c r="AD2689" s="3"/>
    </row>
    <row r="2690" spans="20:30" hidden="1" x14ac:dyDescent="0.25">
      <c r="T2690" s="3"/>
      <c r="U2690" s="8"/>
      <c r="V2690" s="3"/>
      <c r="W2690" s="9"/>
      <c r="X2690" s="3"/>
      <c r="Y2690" s="3"/>
      <c r="Z2690" s="6"/>
      <c r="AA2690" s="9"/>
      <c r="AB2690" s="3"/>
      <c r="AC2690" s="7"/>
      <c r="AD2690" s="3"/>
    </row>
    <row r="2691" spans="20:30" hidden="1" x14ac:dyDescent="0.25">
      <c r="T2691" s="3"/>
      <c r="U2691" s="8"/>
      <c r="V2691" s="3"/>
      <c r="W2691" s="9"/>
      <c r="X2691" s="3"/>
      <c r="Y2691" s="3"/>
      <c r="Z2691" s="6"/>
      <c r="AA2691" s="9"/>
      <c r="AB2691" s="3"/>
      <c r="AC2691" s="7"/>
      <c r="AD2691" s="3"/>
    </row>
    <row r="2692" spans="20:30" hidden="1" x14ac:dyDescent="0.25">
      <c r="T2692" s="3"/>
      <c r="U2692" s="8"/>
      <c r="V2692" s="3"/>
      <c r="W2692" s="9"/>
      <c r="X2692" s="3"/>
      <c r="Y2692" s="3"/>
      <c r="Z2692" s="6"/>
      <c r="AA2692" s="9"/>
      <c r="AB2692" s="3"/>
      <c r="AC2692" s="7"/>
      <c r="AD2692" s="3"/>
    </row>
    <row r="2693" spans="20:30" hidden="1" x14ac:dyDescent="0.25">
      <c r="T2693" s="3"/>
      <c r="U2693" s="8"/>
      <c r="V2693" s="3"/>
      <c r="W2693" s="9"/>
      <c r="X2693" s="3"/>
      <c r="Y2693" s="3"/>
      <c r="Z2693" s="6"/>
      <c r="AA2693" s="9"/>
      <c r="AB2693" s="3"/>
      <c r="AC2693" s="7"/>
      <c r="AD2693" s="3"/>
    </row>
    <row r="2694" spans="20:30" hidden="1" x14ac:dyDescent="0.25">
      <c r="T2694" s="3"/>
      <c r="U2694" s="8"/>
      <c r="V2694" s="3"/>
      <c r="W2694" s="9"/>
      <c r="X2694" s="3"/>
      <c r="Y2694" s="3"/>
      <c r="Z2694" s="6"/>
      <c r="AA2694" s="9"/>
      <c r="AB2694" s="3"/>
      <c r="AC2694" s="7"/>
      <c r="AD2694" s="3"/>
    </row>
    <row r="2695" spans="20:30" hidden="1" x14ac:dyDescent="0.25">
      <c r="T2695" s="3"/>
      <c r="U2695" s="8"/>
      <c r="V2695" s="3"/>
      <c r="W2695" s="9"/>
      <c r="X2695" s="3"/>
      <c r="Y2695" s="3"/>
      <c r="Z2695" s="6"/>
      <c r="AA2695" s="9"/>
      <c r="AB2695" s="3"/>
      <c r="AC2695" s="7"/>
      <c r="AD2695" s="3"/>
    </row>
    <row r="2696" spans="20:30" hidden="1" x14ac:dyDescent="0.25">
      <c r="T2696" s="3"/>
      <c r="U2696" s="8"/>
      <c r="V2696" s="3"/>
      <c r="W2696" s="9"/>
      <c r="X2696" s="3"/>
      <c r="Y2696" s="3"/>
      <c r="Z2696" s="6"/>
      <c r="AA2696" s="9"/>
      <c r="AB2696" s="3"/>
      <c r="AC2696" s="7"/>
      <c r="AD2696" s="3"/>
    </row>
    <row r="2697" spans="20:30" hidden="1" x14ac:dyDescent="0.25">
      <c r="T2697" s="3"/>
      <c r="U2697" s="8"/>
      <c r="V2697" s="3"/>
      <c r="W2697" s="9"/>
      <c r="X2697" s="3"/>
      <c r="Y2697" s="3"/>
      <c r="Z2697" s="6"/>
      <c r="AA2697" s="9"/>
      <c r="AB2697" s="3"/>
      <c r="AC2697" s="7"/>
      <c r="AD2697" s="3"/>
    </row>
    <row r="2698" spans="20:30" hidden="1" x14ac:dyDescent="0.25">
      <c r="T2698" s="3"/>
      <c r="U2698" s="8"/>
      <c r="V2698" s="3"/>
      <c r="W2698" s="9"/>
      <c r="X2698" s="3"/>
      <c r="Y2698" s="3"/>
      <c r="Z2698" s="6"/>
      <c r="AA2698" s="9"/>
      <c r="AB2698" s="3"/>
      <c r="AC2698" s="7"/>
      <c r="AD2698" s="3"/>
    </row>
    <row r="2699" spans="20:30" hidden="1" x14ac:dyDescent="0.25">
      <c r="T2699" s="3"/>
      <c r="U2699" s="8"/>
      <c r="V2699" s="3"/>
      <c r="W2699" s="9"/>
      <c r="X2699" s="3"/>
      <c r="Y2699" s="3"/>
      <c r="Z2699" s="6"/>
      <c r="AA2699" s="9"/>
      <c r="AB2699" s="3"/>
      <c r="AC2699" s="7"/>
      <c r="AD2699" s="3"/>
    </row>
    <row r="2700" spans="20:30" hidden="1" x14ac:dyDescent="0.25">
      <c r="T2700" s="3"/>
      <c r="U2700" s="8"/>
      <c r="V2700" s="3"/>
      <c r="W2700" s="9"/>
      <c r="X2700" s="3"/>
      <c r="Y2700" s="3"/>
      <c r="Z2700" s="6"/>
      <c r="AA2700" s="9"/>
      <c r="AB2700" s="3"/>
      <c r="AC2700" s="7"/>
      <c r="AD2700" s="3"/>
    </row>
    <row r="2701" spans="20:30" hidden="1" x14ac:dyDescent="0.25">
      <c r="T2701" s="3"/>
      <c r="U2701" s="8"/>
      <c r="V2701" s="3"/>
      <c r="W2701" s="9"/>
      <c r="X2701" s="3"/>
      <c r="Y2701" s="3"/>
      <c r="Z2701" s="6"/>
      <c r="AA2701" s="9"/>
      <c r="AB2701" s="3"/>
      <c r="AC2701" s="7"/>
      <c r="AD2701" s="3"/>
    </row>
    <row r="2702" spans="20:30" hidden="1" x14ac:dyDescent="0.25">
      <c r="T2702" s="3"/>
      <c r="U2702" s="8"/>
      <c r="V2702" s="3"/>
      <c r="W2702" s="9"/>
      <c r="X2702" s="3"/>
      <c r="Y2702" s="3"/>
      <c r="Z2702" s="6"/>
      <c r="AA2702" s="9"/>
      <c r="AB2702" s="3"/>
      <c r="AC2702" s="7"/>
      <c r="AD2702" s="3"/>
    </row>
    <row r="2703" spans="20:30" hidden="1" x14ac:dyDescent="0.25">
      <c r="T2703" s="3"/>
      <c r="U2703" s="8"/>
      <c r="V2703" s="3"/>
      <c r="W2703" s="9"/>
      <c r="X2703" s="3"/>
      <c r="Y2703" s="3"/>
      <c r="Z2703" s="6"/>
      <c r="AA2703" s="9"/>
      <c r="AB2703" s="3"/>
      <c r="AC2703" s="7"/>
      <c r="AD2703" s="3"/>
    </row>
    <row r="2704" spans="20:30" hidden="1" x14ac:dyDescent="0.25">
      <c r="T2704" s="3"/>
      <c r="U2704" s="8"/>
      <c r="V2704" s="3"/>
      <c r="W2704" s="9"/>
      <c r="X2704" s="3"/>
      <c r="Y2704" s="3"/>
      <c r="Z2704" s="6"/>
      <c r="AA2704" s="9"/>
      <c r="AB2704" s="3"/>
      <c r="AC2704" s="7"/>
      <c r="AD2704" s="3"/>
    </row>
    <row r="2705" spans="20:30" hidden="1" x14ac:dyDescent="0.25">
      <c r="T2705" s="3"/>
      <c r="U2705" s="8"/>
      <c r="V2705" s="3"/>
      <c r="W2705" s="9"/>
      <c r="X2705" s="3"/>
      <c r="Y2705" s="3"/>
      <c r="Z2705" s="6"/>
      <c r="AA2705" s="9"/>
      <c r="AB2705" s="3"/>
      <c r="AC2705" s="7"/>
      <c r="AD2705" s="3"/>
    </row>
    <row r="2706" spans="20:30" hidden="1" x14ac:dyDescent="0.25">
      <c r="T2706" s="3"/>
      <c r="U2706" s="8"/>
      <c r="V2706" s="3"/>
      <c r="W2706" s="9"/>
      <c r="X2706" s="3"/>
      <c r="Y2706" s="3"/>
      <c r="Z2706" s="6"/>
      <c r="AA2706" s="9"/>
      <c r="AB2706" s="3"/>
      <c r="AC2706" s="7"/>
      <c r="AD2706" s="3"/>
    </row>
    <row r="2707" spans="20:30" hidden="1" x14ac:dyDescent="0.25">
      <c r="T2707" s="3"/>
      <c r="U2707" s="8"/>
      <c r="V2707" s="3"/>
      <c r="W2707" s="9"/>
      <c r="X2707" s="3"/>
      <c r="Y2707" s="3"/>
      <c r="Z2707" s="6"/>
      <c r="AA2707" s="9"/>
      <c r="AB2707" s="3"/>
      <c r="AC2707" s="7"/>
      <c r="AD2707" s="3"/>
    </row>
    <row r="2708" spans="20:30" hidden="1" x14ac:dyDescent="0.25">
      <c r="T2708" s="3"/>
      <c r="U2708" s="8"/>
      <c r="V2708" s="3"/>
      <c r="W2708" s="9"/>
      <c r="X2708" s="3"/>
      <c r="Y2708" s="3"/>
      <c r="Z2708" s="6"/>
      <c r="AA2708" s="9"/>
      <c r="AB2708" s="3"/>
      <c r="AC2708" s="7"/>
      <c r="AD2708" s="3"/>
    </row>
    <row r="2709" spans="20:30" hidden="1" x14ac:dyDescent="0.25">
      <c r="T2709" s="3"/>
      <c r="U2709" s="8"/>
      <c r="V2709" s="3"/>
      <c r="W2709" s="9"/>
      <c r="X2709" s="3"/>
      <c r="Y2709" s="3"/>
      <c r="Z2709" s="6"/>
      <c r="AA2709" s="9"/>
      <c r="AB2709" s="3"/>
      <c r="AC2709" s="7"/>
      <c r="AD2709" s="3"/>
    </row>
    <row r="2710" spans="20:30" hidden="1" x14ac:dyDescent="0.25">
      <c r="T2710" s="3"/>
      <c r="U2710" s="8"/>
      <c r="V2710" s="3"/>
      <c r="W2710" s="9"/>
      <c r="X2710" s="3"/>
      <c r="Y2710" s="3"/>
      <c r="Z2710" s="6"/>
      <c r="AA2710" s="9"/>
      <c r="AB2710" s="3"/>
      <c r="AC2710" s="7"/>
      <c r="AD2710" s="3"/>
    </row>
    <row r="2711" spans="20:30" hidden="1" x14ac:dyDescent="0.25">
      <c r="T2711" s="3"/>
      <c r="U2711" s="8"/>
      <c r="V2711" s="3"/>
      <c r="W2711" s="9"/>
      <c r="X2711" s="3"/>
      <c r="Y2711" s="3"/>
      <c r="Z2711" s="6"/>
      <c r="AA2711" s="9"/>
      <c r="AB2711" s="3"/>
      <c r="AC2711" s="7"/>
      <c r="AD2711" s="3"/>
    </row>
    <row r="2712" spans="20:30" hidden="1" x14ac:dyDescent="0.25">
      <c r="T2712" s="3"/>
      <c r="U2712" s="8"/>
      <c r="V2712" s="3"/>
      <c r="W2712" s="9"/>
      <c r="X2712" s="3"/>
      <c r="Y2712" s="3"/>
      <c r="Z2712" s="6"/>
      <c r="AA2712" s="9"/>
      <c r="AB2712" s="3"/>
      <c r="AC2712" s="7"/>
      <c r="AD2712" s="3"/>
    </row>
    <row r="2713" spans="20:30" hidden="1" x14ac:dyDescent="0.25">
      <c r="T2713" s="3"/>
      <c r="U2713" s="8"/>
      <c r="V2713" s="3"/>
      <c r="W2713" s="9"/>
      <c r="X2713" s="3"/>
      <c r="Y2713" s="3"/>
      <c r="Z2713" s="6"/>
      <c r="AA2713" s="9"/>
      <c r="AB2713" s="3"/>
      <c r="AC2713" s="7"/>
      <c r="AD2713" s="3"/>
    </row>
    <row r="2714" spans="20:30" hidden="1" x14ac:dyDescent="0.25">
      <c r="T2714" s="3"/>
      <c r="U2714" s="8"/>
      <c r="V2714" s="3"/>
      <c r="W2714" s="9"/>
      <c r="X2714" s="3"/>
      <c r="Y2714" s="3"/>
      <c r="Z2714" s="6"/>
      <c r="AA2714" s="9"/>
      <c r="AB2714" s="3"/>
      <c r="AC2714" s="7"/>
      <c r="AD2714" s="3"/>
    </row>
    <row r="2715" spans="20:30" hidden="1" x14ac:dyDescent="0.25">
      <c r="T2715" s="3"/>
      <c r="U2715" s="8"/>
      <c r="V2715" s="3"/>
      <c r="W2715" s="9"/>
      <c r="X2715" s="3"/>
      <c r="Y2715" s="3"/>
      <c r="Z2715" s="6"/>
      <c r="AA2715" s="9"/>
      <c r="AB2715" s="3"/>
      <c r="AC2715" s="7"/>
      <c r="AD2715" s="3"/>
    </row>
    <row r="2716" spans="20:30" hidden="1" x14ac:dyDescent="0.25">
      <c r="T2716" s="3"/>
      <c r="U2716" s="8"/>
      <c r="V2716" s="3"/>
      <c r="W2716" s="9"/>
      <c r="X2716" s="3"/>
      <c r="Y2716" s="3"/>
      <c r="Z2716" s="6"/>
      <c r="AA2716" s="9"/>
      <c r="AB2716" s="3"/>
      <c r="AC2716" s="7"/>
      <c r="AD2716" s="3"/>
    </row>
    <row r="2717" spans="20:30" hidden="1" x14ac:dyDescent="0.25">
      <c r="T2717" s="3"/>
      <c r="U2717" s="8"/>
      <c r="V2717" s="3"/>
      <c r="W2717" s="9"/>
      <c r="X2717" s="3"/>
      <c r="Y2717" s="3"/>
      <c r="Z2717" s="6"/>
      <c r="AA2717" s="9"/>
      <c r="AB2717" s="3"/>
      <c r="AC2717" s="7"/>
      <c r="AD2717" s="3"/>
    </row>
    <row r="2718" spans="20:30" hidden="1" x14ac:dyDescent="0.25">
      <c r="T2718" s="3"/>
      <c r="U2718" s="8"/>
      <c r="V2718" s="3"/>
      <c r="W2718" s="9"/>
      <c r="X2718" s="3"/>
      <c r="Y2718" s="3"/>
      <c r="Z2718" s="6"/>
      <c r="AA2718" s="9"/>
      <c r="AB2718" s="3"/>
      <c r="AC2718" s="7"/>
      <c r="AD2718" s="3"/>
    </row>
    <row r="2719" spans="20:30" hidden="1" x14ac:dyDescent="0.25">
      <c r="T2719" s="3"/>
      <c r="U2719" s="8"/>
      <c r="V2719" s="3"/>
      <c r="W2719" s="9"/>
      <c r="X2719" s="3"/>
      <c r="Y2719" s="3"/>
      <c r="Z2719" s="6"/>
      <c r="AA2719" s="9"/>
      <c r="AB2719" s="3"/>
      <c r="AC2719" s="7"/>
      <c r="AD2719" s="3"/>
    </row>
    <row r="2720" spans="20:30" hidden="1" x14ac:dyDescent="0.25">
      <c r="T2720" s="3"/>
      <c r="U2720" s="8"/>
      <c r="V2720" s="3"/>
      <c r="W2720" s="9"/>
      <c r="X2720" s="3"/>
      <c r="Y2720" s="3"/>
      <c r="Z2720" s="6"/>
      <c r="AA2720" s="9"/>
      <c r="AB2720" s="3"/>
      <c r="AC2720" s="7"/>
      <c r="AD2720" s="3"/>
    </row>
    <row r="2721" spans="20:30" hidden="1" x14ac:dyDescent="0.25">
      <c r="T2721" s="3"/>
      <c r="U2721" s="8"/>
      <c r="V2721" s="3"/>
      <c r="W2721" s="9"/>
      <c r="X2721" s="3"/>
      <c r="Y2721" s="3"/>
      <c r="Z2721" s="6"/>
      <c r="AA2721" s="9"/>
      <c r="AB2721" s="3"/>
      <c r="AC2721" s="7"/>
      <c r="AD2721" s="3"/>
    </row>
    <row r="2722" spans="20:30" hidden="1" x14ac:dyDescent="0.25">
      <c r="T2722" s="3"/>
      <c r="U2722" s="8"/>
      <c r="V2722" s="3"/>
      <c r="W2722" s="9"/>
      <c r="X2722" s="3"/>
      <c r="Y2722" s="3"/>
      <c r="Z2722" s="6"/>
      <c r="AA2722" s="9"/>
      <c r="AB2722" s="3"/>
      <c r="AC2722" s="7"/>
      <c r="AD2722" s="3"/>
    </row>
    <row r="2723" spans="20:30" hidden="1" x14ac:dyDescent="0.25">
      <c r="T2723" s="3"/>
      <c r="U2723" s="8"/>
      <c r="V2723" s="3"/>
      <c r="W2723" s="9"/>
      <c r="X2723" s="3"/>
      <c r="Y2723" s="3"/>
      <c r="Z2723" s="6"/>
      <c r="AA2723" s="9"/>
      <c r="AB2723" s="3"/>
      <c r="AC2723" s="7"/>
      <c r="AD2723" s="3"/>
    </row>
    <row r="2724" spans="20:30" hidden="1" x14ac:dyDescent="0.25">
      <c r="T2724" s="3"/>
      <c r="U2724" s="8"/>
      <c r="V2724" s="3"/>
      <c r="W2724" s="9"/>
      <c r="X2724" s="3"/>
      <c r="Y2724" s="3"/>
      <c r="Z2724" s="6"/>
      <c r="AA2724" s="9"/>
      <c r="AB2724" s="3"/>
      <c r="AC2724" s="7"/>
      <c r="AD2724" s="3"/>
    </row>
    <row r="2725" spans="20:30" hidden="1" x14ac:dyDescent="0.25">
      <c r="T2725" s="3"/>
      <c r="U2725" s="8"/>
      <c r="V2725" s="3"/>
      <c r="W2725" s="9"/>
      <c r="X2725" s="3"/>
      <c r="Y2725" s="3"/>
      <c r="Z2725" s="6"/>
      <c r="AA2725" s="9"/>
      <c r="AB2725" s="3"/>
      <c r="AC2725" s="7"/>
      <c r="AD2725" s="3"/>
    </row>
    <row r="2726" spans="20:30" hidden="1" x14ac:dyDescent="0.25">
      <c r="T2726" s="3"/>
      <c r="U2726" s="8"/>
      <c r="V2726" s="3"/>
      <c r="W2726" s="9"/>
      <c r="X2726" s="3"/>
      <c r="Y2726" s="3"/>
      <c r="Z2726" s="6"/>
      <c r="AA2726" s="9"/>
      <c r="AB2726" s="3"/>
      <c r="AC2726" s="7"/>
      <c r="AD2726" s="3"/>
    </row>
    <row r="2727" spans="20:30" hidden="1" x14ac:dyDescent="0.25">
      <c r="T2727" s="3"/>
      <c r="U2727" s="8"/>
      <c r="V2727" s="3"/>
      <c r="W2727" s="9"/>
      <c r="X2727" s="3"/>
      <c r="Y2727" s="3"/>
      <c r="Z2727" s="6"/>
      <c r="AA2727" s="9"/>
      <c r="AB2727" s="3"/>
      <c r="AC2727" s="7"/>
      <c r="AD2727" s="3"/>
    </row>
    <row r="2728" spans="20:30" hidden="1" x14ac:dyDescent="0.25">
      <c r="T2728" s="3"/>
      <c r="U2728" s="8"/>
      <c r="V2728" s="3"/>
      <c r="W2728" s="9"/>
      <c r="X2728" s="3"/>
      <c r="Y2728" s="3"/>
      <c r="Z2728" s="6"/>
      <c r="AA2728" s="9"/>
      <c r="AB2728" s="3"/>
      <c r="AC2728" s="7"/>
      <c r="AD2728" s="3"/>
    </row>
    <row r="2729" spans="20:30" hidden="1" x14ac:dyDescent="0.25">
      <c r="T2729" s="3"/>
      <c r="U2729" s="8"/>
      <c r="V2729" s="3"/>
      <c r="W2729" s="9"/>
      <c r="X2729" s="3"/>
      <c r="Y2729" s="3"/>
      <c r="Z2729" s="6"/>
      <c r="AA2729" s="9"/>
      <c r="AB2729" s="3"/>
      <c r="AC2729" s="7"/>
      <c r="AD2729" s="3"/>
    </row>
    <row r="2730" spans="20:30" hidden="1" x14ac:dyDescent="0.25">
      <c r="T2730" s="3"/>
      <c r="U2730" s="8"/>
      <c r="V2730" s="3"/>
      <c r="W2730" s="9"/>
      <c r="X2730" s="3"/>
      <c r="Y2730" s="3"/>
      <c r="Z2730" s="6"/>
      <c r="AA2730" s="9"/>
      <c r="AB2730" s="3"/>
      <c r="AC2730" s="7"/>
      <c r="AD2730" s="3"/>
    </row>
    <row r="2731" spans="20:30" hidden="1" x14ac:dyDescent="0.25">
      <c r="T2731" s="3"/>
      <c r="U2731" s="8"/>
      <c r="V2731" s="3"/>
      <c r="W2731" s="9"/>
      <c r="X2731" s="3"/>
      <c r="Y2731" s="3"/>
      <c r="Z2731" s="6"/>
      <c r="AA2731" s="9"/>
      <c r="AB2731" s="3"/>
      <c r="AC2731" s="7"/>
      <c r="AD2731" s="3"/>
    </row>
    <row r="2732" spans="20:30" hidden="1" x14ac:dyDescent="0.25">
      <c r="T2732" s="3"/>
      <c r="U2732" s="8"/>
      <c r="V2732" s="3"/>
      <c r="W2732" s="9"/>
      <c r="X2732" s="3"/>
      <c r="Y2732" s="3"/>
      <c r="Z2732" s="6"/>
      <c r="AA2732" s="9"/>
      <c r="AB2732" s="3"/>
      <c r="AC2732" s="7"/>
      <c r="AD2732" s="3"/>
    </row>
    <row r="2733" spans="20:30" hidden="1" x14ac:dyDescent="0.25">
      <c r="T2733" s="3"/>
      <c r="U2733" s="8"/>
      <c r="V2733" s="3"/>
      <c r="W2733" s="9"/>
      <c r="X2733" s="3"/>
      <c r="Y2733" s="3"/>
      <c r="Z2733" s="6"/>
      <c r="AA2733" s="9"/>
      <c r="AB2733" s="3"/>
      <c r="AC2733" s="7"/>
      <c r="AD2733" s="3"/>
    </row>
    <row r="2734" spans="20:30" hidden="1" x14ac:dyDescent="0.25">
      <c r="T2734" s="3"/>
      <c r="U2734" s="8"/>
      <c r="V2734" s="3"/>
      <c r="W2734" s="9"/>
      <c r="X2734" s="3"/>
      <c r="Y2734" s="3"/>
      <c r="Z2734" s="6"/>
      <c r="AA2734" s="9"/>
      <c r="AB2734" s="3"/>
      <c r="AC2734" s="7"/>
      <c r="AD2734" s="3"/>
    </row>
    <row r="2735" spans="20:30" hidden="1" x14ac:dyDescent="0.25">
      <c r="T2735" s="3"/>
      <c r="U2735" s="8"/>
      <c r="V2735" s="3"/>
      <c r="W2735" s="9"/>
      <c r="X2735" s="3"/>
      <c r="Y2735" s="3"/>
      <c r="Z2735" s="6"/>
      <c r="AA2735" s="9"/>
      <c r="AB2735" s="3"/>
      <c r="AC2735" s="7"/>
      <c r="AD2735" s="3"/>
    </row>
    <row r="2736" spans="20:30" hidden="1" x14ac:dyDescent="0.25">
      <c r="T2736" s="3"/>
      <c r="U2736" s="8"/>
      <c r="V2736" s="3"/>
      <c r="W2736" s="9"/>
      <c r="X2736" s="3"/>
      <c r="Y2736" s="3"/>
      <c r="Z2736" s="6"/>
      <c r="AA2736" s="9"/>
      <c r="AB2736" s="3"/>
      <c r="AC2736" s="7"/>
      <c r="AD2736" s="3"/>
    </row>
    <row r="2737" spans="20:30" hidden="1" x14ac:dyDescent="0.25">
      <c r="T2737" s="3"/>
      <c r="U2737" s="8"/>
      <c r="V2737" s="3"/>
      <c r="W2737" s="9"/>
      <c r="X2737" s="3"/>
      <c r="Y2737" s="3"/>
      <c r="Z2737" s="6"/>
      <c r="AA2737" s="9"/>
      <c r="AB2737" s="3"/>
      <c r="AC2737" s="7"/>
      <c r="AD2737" s="3"/>
    </row>
    <row r="2738" spans="20:30" hidden="1" x14ac:dyDescent="0.25">
      <c r="T2738" s="3"/>
      <c r="U2738" s="8"/>
      <c r="V2738" s="3"/>
      <c r="W2738" s="9"/>
      <c r="X2738" s="3"/>
      <c r="Y2738" s="3"/>
      <c r="Z2738" s="6"/>
      <c r="AA2738" s="9"/>
      <c r="AB2738" s="3"/>
      <c r="AC2738" s="7"/>
      <c r="AD2738" s="3"/>
    </row>
    <row r="2739" spans="20:30" hidden="1" x14ac:dyDescent="0.25">
      <c r="T2739" s="3"/>
      <c r="U2739" s="8"/>
      <c r="V2739" s="3"/>
      <c r="W2739" s="9"/>
      <c r="X2739" s="3"/>
      <c r="Y2739" s="3"/>
      <c r="Z2739" s="6"/>
      <c r="AA2739" s="9"/>
      <c r="AB2739" s="3"/>
      <c r="AC2739" s="7"/>
      <c r="AD2739" s="3"/>
    </row>
    <row r="2740" spans="20:30" hidden="1" x14ac:dyDescent="0.25">
      <c r="T2740" s="3"/>
      <c r="U2740" s="8"/>
      <c r="V2740" s="3"/>
      <c r="W2740" s="9"/>
      <c r="X2740" s="3"/>
      <c r="Y2740" s="3"/>
      <c r="Z2740" s="6"/>
      <c r="AA2740" s="9"/>
      <c r="AB2740" s="3"/>
      <c r="AC2740" s="7"/>
      <c r="AD2740" s="3"/>
    </row>
    <row r="2741" spans="20:30" hidden="1" x14ac:dyDescent="0.25">
      <c r="T2741" s="3"/>
      <c r="U2741" s="8"/>
      <c r="V2741" s="3"/>
      <c r="W2741" s="9"/>
      <c r="X2741" s="3"/>
      <c r="Y2741" s="3"/>
      <c r="Z2741" s="6"/>
      <c r="AA2741" s="9"/>
      <c r="AB2741" s="3"/>
      <c r="AC2741" s="7"/>
      <c r="AD2741" s="3"/>
    </row>
    <row r="2742" spans="20:30" hidden="1" x14ac:dyDescent="0.25">
      <c r="T2742" s="3"/>
      <c r="U2742" s="8"/>
      <c r="V2742" s="3"/>
      <c r="W2742" s="9"/>
      <c r="X2742" s="3"/>
      <c r="Y2742" s="3"/>
      <c r="Z2742" s="6"/>
      <c r="AA2742" s="9"/>
      <c r="AB2742" s="3"/>
      <c r="AC2742" s="7"/>
      <c r="AD2742" s="3"/>
    </row>
    <row r="2743" spans="20:30" hidden="1" x14ac:dyDescent="0.25">
      <c r="T2743" s="3"/>
      <c r="U2743" s="8"/>
      <c r="V2743" s="3"/>
      <c r="W2743" s="9"/>
      <c r="X2743" s="3"/>
      <c r="Y2743" s="3"/>
      <c r="Z2743" s="6"/>
      <c r="AA2743" s="9"/>
      <c r="AB2743" s="3"/>
      <c r="AC2743" s="7"/>
      <c r="AD2743" s="3"/>
    </row>
    <row r="2744" spans="20:30" hidden="1" x14ac:dyDescent="0.25">
      <c r="T2744" s="3"/>
      <c r="U2744" s="8"/>
      <c r="V2744" s="3"/>
      <c r="W2744" s="9"/>
      <c r="X2744" s="3"/>
      <c r="Y2744" s="3"/>
      <c r="Z2744" s="6"/>
      <c r="AA2744" s="9"/>
      <c r="AB2744" s="3"/>
      <c r="AC2744" s="7"/>
      <c r="AD2744" s="3"/>
    </row>
    <row r="2745" spans="20:30" hidden="1" x14ac:dyDescent="0.25">
      <c r="T2745" s="3"/>
      <c r="U2745" s="8"/>
      <c r="V2745" s="3"/>
      <c r="W2745" s="9"/>
      <c r="X2745" s="3"/>
      <c r="Y2745" s="3"/>
      <c r="Z2745" s="6"/>
      <c r="AA2745" s="9"/>
      <c r="AB2745" s="3"/>
      <c r="AC2745" s="7"/>
      <c r="AD2745" s="3"/>
    </row>
    <row r="2746" spans="20:30" hidden="1" x14ac:dyDescent="0.25">
      <c r="T2746" s="3"/>
      <c r="U2746" s="8"/>
      <c r="V2746" s="3"/>
      <c r="W2746" s="9"/>
      <c r="X2746" s="3"/>
      <c r="Y2746" s="3"/>
      <c r="Z2746" s="6"/>
      <c r="AA2746" s="9"/>
      <c r="AB2746" s="3"/>
      <c r="AC2746" s="7"/>
      <c r="AD2746" s="3"/>
    </row>
    <row r="2747" spans="20:30" hidden="1" x14ac:dyDescent="0.25">
      <c r="T2747" s="3"/>
      <c r="U2747" s="8"/>
      <c r="V2747" s="3"/>
      <c r="W2747" s="9"/>
      <c r="X2747" s="3"/>
      <c r="Y2747" s="3"/>
      <c r="Z2747" s="6"/>
      <c r="AA2747" s="9"/>
      <c r="AB2747" s="3"/>
      <c r="AC2747" s="7"/>
      <c r="AD2747" s="3"/>
    </row>
    <row r="2748" spans="20:30" hidden="1" x14ac:dyDescent="0.25">
      <c r="T2748" s="3"/>
      <c r="U2748" s="8"/>
      <c r="V2748" s="3"/>
      <c r="W2748" s="9"/>
      <c r="X2748" s="3"/>
      <c r="Y2748" s="3"/>
      <c r="Z2748" s="6"/>
      <c r="AA2748" s="9"/>
      <c r="AB2748" s="3"/>
      <c r="AC2748" s="7"/>
      <c r="AD2748" s="3"/>
    </row>
    <row r="2749" spans="20:30" hidden="1" x14ac:dyDescent="0.25">
      <c r="T2749" s="3"/>
      <c r="U2749" s="8"/>
      <c r="V2749" s="3"/>
      <c r="W2749" s="9"/>
      <c r="X2749" s="3"/>
      <c r="Y2749" s="3"/>
      <c r="Z2749" s="6"/>
      <c r="AA2749" s="9"/>
      <c r="AB2749" s="3"/>
      <c r="AC2749" s="7"/>
      <c r="AD2749" s="3"/>
    </row>
    <row r="2750" spans="20:30" hidden="1" x14ac:dyDescent="0.25">
      <c r="T2750" s="3"/>
      <c r="U2750" s="8"/>
      <c r="V2750" s="3"/>
      <c r="W2750" s="9"/>
      <c r="X2750" s="3"/>
      <c r="Y2750" s="3"/>
      <c r="Z2750" s="6"/>
      <c r="AA2750" s="9"/>
      <c r="AB2750" s="3"/>
      <c r="AC2750" s="7"/>
      <c r="AD2750" s="3"/>
    </row>
    <row r="2751" spans="20:30" hidden="1" x14ac:dyDescent="0.25">
      <c r="T2751" s="3"/>
      <c r="U2751" s="8"/>
      <c r="V2751" s="3"/>
      <c r="W2751" s="9"/>
      <c r="X2751" s="3"/>
      <c r="Y2751" s="3"/>
      <c r="Z2751" s="6"/>
      <c r="AA2751" s="9"/>
      <c r="AB2751" s="3"/>
      <c r="AC2751" s="7"/>
      <c r="AD2751" s="3"/>
    </row>
    <row r="2752" spans="20:30" hidden="1" x14ac:dyDescent="0.25">
      <c r="T2752" s="3"/>
      <c r="U2752" s="8"/>
      <c r="V2752" s="3"/>
      <c r="W2752" s="9"/>
      <c r="X2752" s="3"/>
      <c r="Y2752" s="3"/>
      <c r="Z2752" s="6"/>
      <c r="AA2752" s="9"/>
      <c r="AB2752" s="3"/>
      <c r="AC2752" s="7"/>
      <c r="AD2752" s="3"/>
    </row>
    <row r="2753" spans="20:30" hidden="1" x14ac:dyDescent="0.25">
      <c r="T2753" s="3"/>
      <c r="U2753" s="8"/>
      <c r="V2753" s="3"/>
      <c r="W2753" s="9"/>
      <c r="X2753" s="3"/>
      <c r="Y2753" s="3"/>
      <c r="Z2753" s="6"/>
      <c r="AA2753" s="9"/>
      <c r="AB2753" s="3"/>
      <c r="AC2753" s="7"/>
      <c r="AD2753" s="3"/>
    </row>
    <row r="2754" spans="20:30" hidden="1" x14ac:dyDescent="0.25">
      <c r="T2754" s="3"/>
      <c r="U2754" s="8"/>
      <c r="V2754" s="3"/>
      <c r="W2754" s="9"/>
      <c r="X2754" s="3"/>
      <c r="Y2754" s="3"/>
      <c r="Z2754" s="6"/>
      <c r="AA2754" s="9"/>
      <c r="AB2754" s="3"/>
      <c r="AC2754" s="7"/>
      <c r="AD2754" s="3"/>
    </row>
    <row r="2755" spans="20:30" hidden="1" x14ac:dyDescent="0.25">
      <c r="T2755" s="3"/>
      <c r="U2755" s="8"/>
      <c r="V2755" s="3"/>
      <c r="W2755" s="9"/>
      <c r="X2755" s="3"/>
      <c r="Y2755" s="3"/>
      <c r="Z2755" s="6"/>
      <c r="AA2755" s="9"/>
      <c r="AB2755" s="3"/>
      <c r="AC2755" s="7"/>
      <c r="AD2755" s="3"/>
    </row>
    <row r="2756" spans="20:30" hidden="1" x14ac:dyDescent="0.25">
      <c r="T2756" s="3"/>
      <c r="U2756" s="8"/>
      <c r="V2756" s="3"/>
      <c r="W2756" s="9"/>
      <c r="X2756" s="3"/>
      <c r="Y2756" s="3"/>
      <c r="Z2756" s="6"/>
      <c r="AA2756" s="9"/>
      <c r="AB2756" s="3"/>
      <c r="AC2756" s="7"/>
      <c r="AD2756" s="3"/>
    </row>
    <row r="2757" spans="20:30" hidden="1" x14ac:dyDescent="0.25">
      <c r="T2757" s="3"/>
      <c r="U2757" s="8"/>
      <c r="V2757" s="3"/>
      <c r="W2757" s="9"/>
      <c r="X2757" s="3"/>
      <c r="Y2757" s="3"/>
      <c r="Z2757" s="6"/>
      <c r="AA2757" s="9"/>
      <c r="AB2757" s="3"/>
      <c r="AC2757" s="7"/>
      <c r="AD2757" s="3"/>
    </row>
    <row r="2758" spans="20:30" hidden="1" x14ac:dyDescent="0.25">
      <c r="T2758" s="3"/>
      <c r="U2758" s="8"/>
      <c r="V2758" s="3"/>
      <c r="W2758" s="9"/>
      <c r="X2758" s="3"/>
      <c r="Y2758" s="3"/>
      <c r="Z2758" s="6"/>
      <c r="AA2758" s="9"/>
      <c r="AB2758" s="3"/>
      <c r="AC2758" s="7"/>
      <c r="AD2758" s="3"/>
    </row>
    <row r="2759" spans="20:30" hidden="1" x14ac:dyDescent="0.25">
      <c r="T2759" s="3"/>
      <c r="U2759" s="8"/>
      <c r="V2759" s="3"/>
      <c r="W2759" s="9"/>
      <c r="X2759" s="3"/>
      <c r="Y2759" s="3"/>
      <c r="Z2759" s="6"/>
      <c r="AA2759" s="9"/>
      <c r="AB2759" s="3"/>
      <c r="AC2759" s="7"/>
      <c r="AD2759" s="3"/>
    </row>
    <row r="2760" spans="20:30" hidden="1" x14ac:dyDescent="0.25">
      <c r="T2760" s="3"/>
      <c r="U2760" s="8"/>
      <c r="V2760" s="3"/>
      <c r="W2760" s="9"/>
      <c r="X2760" s="3"/>
      <c r="Y2760" s="3"/>
      <c r="Z2760" s="6"/>
      <c r="AA2760" s="9"/>
      <c r="AB2760" s="3"/>
      <c r="AC2760" s="7"/>
      <c r="AD2760" s="3"/>
    </row>
    <row r="2761" spans="20:30" hidden="1" x14ac:dyDescent="0.25">
      <c r="T2761" s="3"/>
      <c r="U2761" s="8"/>
      <c r="V2761" s="3"/>
      <c r="W2761" s="9"/>
      <c r="X2761" s="3"/>
      <c r="Y2761" s="3"/>
      <c r="Z2761" s="6"/>
      <c r="AA2761" s="9"/>
      <c r="AB2761" s="3"/>
      <c r="AC2761" s="7"/>
      <c r="AD2761" s="3"/>
    </row>
    <row r="2762" spans="20:30" hidden="1" x14ac:dyDescent="0.25">
      <c r="T2762" s="3"/>
      <c r="U2762" s="8"/>
      <c r="V2762" s="3"/>
      <c r="W2762" s="9"/>
      <c r="X2762" s="3"/>
      <c r="Y2762" s="3"/>
      <c r="Z2762" s="6"/>
      <c r="AA2762" s="9"/>
      <c r="AB2762" s="3"/>
      <c r="AC2762" s="7"/>
      <c r="AD2762" s="3"/>
    </row>
    <row r="2763" spans="20:30" hidden="1" x14ac:dyDescent="0.25">
      <c r="T2763" s="3"/>
      <c r="U2763" s="8"/>
      <c r="V2763" s="3"/>
      <c r="W2763" s="9"/>
      <c r="X2763" s="3"/>
      <c r="Y2763" s="3"/>
      <c r="Z2763" s="6"/>
      <c r="AA2763" s="9"/>
      <c r="AB2763" s="3"/>
      <c r="AC2763" s="7"/>
      <c r="AD2763" s="3"/>
    </row>
    <row r="2764" spans="20:30" hidden="1" x14ac:dyDescent="0.25">
      <c r="T2764" s="3"/>
      <c r="U2764" s="8"/>
      <c r="V2764" s="3"/>
      <c r="W2764" s="9"/>
      <c r="X2764" s="3"/>
      <c r="Y2764" s="3"/>
      <c r="Z2764" s="6"/>
      <c r="AA2764" s="9"/>
      <c r="AB2764" s="3"/>
      <c r="AC2764" s="7"/>
      <c r="AD2764" s="3"/>
    </row>
    <row r="2765" spans="20:30" hidden="1" x14ac:dyDescent="0.25">
      <c r="T2765" s="3"/>
      <c r="U2765" s="8"/>
      <c r="V2765" s="3"/>
      <c r="W2765" s="9"/>
      <c r="X2765" s="3"/>
      <c r="Y2765" s="3"/>
      <c r="Z2765" s="6"/>
      <c r="AA2765" s="9"/>
      <c r="AB2765" s="3"/>
      <c r="AC2765" s="7"/>
      <c r="AD2765" s="3"/>
    </row>
    <row r="2766" spans="20:30" hidden="1" x14ac:dyDescent="0.25">
      <c r="T2766" s="3"/>
      <c r="U2766" s="8"/>
      <c r="V2766" s="3"/>
      <c r="W2766" s="9"/>
      <c r="X2766" s="3"/>
      <c r="Y2766" s="3"/>
      <c r="Z2766" s="6"/>
      <c r="AA2766" s="9"/>
      <c r="AB2766" s="3"/>
      <c r="AC2766" s="7"/>
      <c r="AD2766" s="3"/>
    </row>
    <row r="2767" spans="20:30" hidden="1" x14ac:dyDescent="0.25">
      <c r="T2767" s="3"/>
      <c r="U2767" s="8"/>
      <c r="V2767" s="3"/>
      <c r="W2767" s="9"/>
      <c r="X2767" s="3"/>
      <c r="Y2767" s="3"/>
      <c r="Z2767" s="6"/>
      <c r="AA2767" s="9"/>
      <c r="AB2767" s="3"/>
      <c r="AC2767" s="7"/>
      <c r="AD2767" s="3"/>
    </row>
    <row r="2768" spans="20:30" hidden="1" x14ac:dyDescent="0.25">
      <c r="T2768" s="3"/>
      <c r="U2768" s="8"/>
      <c r="V2768" s="3"/>
      <c r="W2768" s="9"/>
      <c r="X2768" s="3"/>
      <c r="Y2768" s="3"/>
      <c r="Z2768" s="6"/>
      <c r="AA2768" s="9"/>
      <c r="AB2768" s="3"/>
      <c r="AC2768" s="7"/>
      <c r="AD2768" s="3"/>
    </row>
    <row r="2769" spans="20:30" hidden="1" x14ac:dyDescent="0.25">
      <c r="T2769" s="3"/>
      <c r="U2769" s="8"/>
      <c r="V2769" s="3"/>
      <c r="W2769" s="9"/>
      <c r="X2769" s="3"/>
      <c r="Y2769" s="3"/>
      <c r="Z2769" s="6"/>
      <c r="AA2769" s="9"/>
      <c r="AB2769" s="3"/>
      <c r="AC2769" s="7"/>
      <c r="AD2769" s="3"/>
    </row>
    <row r="2770" spans="20:30" hidden="1" x14ac:dyDescent="0.25">
      <c r="T2770" s="3"/>
      <c r="U2770" s="8"/>
      <c r="V2770" s="3"/>
      <c r="W2770" s="9"/>
      <c r="X2770" s="3"/>
      <c r="Y2770" s="3"/>
      <c r="Z2770" s="6"/>
      <c r="AA2770" s="9"/>
      <c r="AB2770" s="3"/>
      <c r="AC2770" s="7"/>
      <c r="AD2770" s="3"/>
    </row>
    <row r="2771" spans="20:30" hidden="1" x14ac:dyDescent="0.25">
      <c r="T2771" s="3"/>
      <c r="U2771" s="8"/>
      <c r="V2771" s="3"/>
      <c r="W2771" s="9"/>
      <c r="X2771" s="3"/>
      <c r="Y2771" s="3"/>
      <c r="Z2771" s="6"/>
      <c r="AA2771" s="9"/>
      <c r="AB2771" s="3"/>
      <c r="AC2771" s="7"/>
      <c r="AD2771" s="3"/>
    </row>
    <row r="2772" spans="20:30" hidden="1" x14ac:dyDescent="0.25">
      <c r="T2772" s="3"/>
      <c r="U2772" s="8"/>
      <c r="V2772" s="3"/>
      <c r="W2772" s="9"/>
      <c r="X2772" s="3"/>
      <c r="Y2772" s="3"/>
      <c r="Z2772" s="6"/>
      <c r="AA2772" s="9"/>
      <c r="AB2772" s="3"/>
      <c r="AC2772" s="7"/>
      <c r="AD2772" s="3"/>
    </row>
    <row r="2773" spans="20:30" hidden="1" x14ac:dyDescent="0.25">
      <c r="T2773" s="3"/>
      <c r="U2773" s="8"/>
      <c r="V2773" s="3"/>
      <c r="W2773" s="9"/>
      <c r="X2773" s="3"/>
      <c r="Y2773" s="3"/>
      <c r="Z2773" s="6"/>
      <c r="AA2773" s="9"/>
      <c r="AB2773" s="3"/>
      <c r="AC2773" s="7"/>
      <c r="AD2773" s="3"/>
    </row>
    <row r="2774" spans="20:30" hidden="1" x14ac:dyDescent="0.25">
      <c r="T2774" s="3"/>
      <c r="U2774" s="8"/>
      <c r="V2774" s="3"/>
      <c r="W2774" s="9"/>
      <c r="X2774" s="3"/>
      <c r="Y2774" s="3"/>
      <c r="Z2774" s="6"/>
      <c r="AA2774" s="9"/>
      <c r="AB2774" s="3"/>
      <c r="AC2774" s="7"/>
      <c r="AD2774" s="3"/>
    </row>
    <row r="2775" spans="20:30" hidden="1" x14ac:dyDescent="0.25">
      <c r="T2775" s="3"/>
      <c r="U2775" s="8"/>
      <c r="V2775" s="3"/>
      <c r="W2775" s="9"/>
      <c r="X2775" s="3"/>
      <c r="Y2775" s="3"/>
      <c r="Z2775" s="6"/>
      <c r="AA2775" s="9"/>
      <c r="AB2775" s="3"/>
      <c r="AC2775" s="7"/>
      <c r="AD2775" s="3"/>
    </row>
    <row r="2776" spans="20:30" hidden="1" x14ac:dyDescent="0.25">
      <c r="T2776" s="3"/>
      <c r="U2776" s="8"/>
      <c r="V2776" s="3"/>
      <c r="W2776" s="9"/>
      <c r="X2776" s="3"/>
      <c r="Y2776" s="3"/>
      <c r="Z2776" s="6"/>
      <c r="AA2776" s="9"/>
      <c r="AB2776" s="3"/>
      <c r="AC2776" s="7"/>
      <c r="AD2776" s="3"/>
    </row>
    <row r="2777" spans="20:30" hidden="1" x14ac:dyDescent="0.25">
      <c r="T2777" s="3"/>
      <c r="U2777" s="8"/>
      <c r="V2777" s="3"/>
      <c r="W2777" s="9"/>
      <c r="X2777" s="3"/>
      <c r="Y2777" s="3"/>
      <c r="Z2777" s="6"/>
      <c r="AA2777" s="9"/>
      <c r="AB2777" s="3"/>
      <c r="AC2777" s="7"/>
      <c r="AD2777" s="3"/>
    </row>
    <row r="2778" spans="20:30" hidden="1" x14ac:dyDescent="0.25">
      <c r="T2778" s="3"/>
      <c r="U2778" s="8"/>
      <c r="V2778" s="3"/>
      <c r="W2778" s="9"/>
      <c r="X2778" s="3"/>
      <c r="Y2778" s="3"/>
      <c r="Z2778" s="6"/>
      <c r="AA2778" s="9"/>
      <c r="AB2778" s="3"/>
      <c r="AC2778" s="7"/>
      <c r="AD2778" s="3"/>
    </row>
    <row r="2779" spans="20:30" hidden="1" x14ac:dyDescent="0.25">
      <c r="T2779" s="3"/>
      <c r="U2779" s="8"/>
      <c r="V2779" s="3"/>
      <c r="W2779" s="9"/>
      <c r="X2779" s="3"/>
      <c r="Y2779" s="3"/>
      <c r="Z2779" s="6"/>
      <c r="AA2779" s="9"/>
      <c r="AB2779" s="3"/>
      <c r="AC2779" s="7"/>
      <c r="AD2779" s="3"/>
    </row>
    <row r="2780" spans="20:30" hidden="1" x14ac:dyDescent="0.25">
      <c r="T2780" s="3"/>
      <c r="U2780" s="8"/>
      <c r="V2780" s="3"/>
      <c r="W2780" s="9"/>
      <c r="X2780" s="3"/>
      <c r="Y2780" s="3"/>
      <c r="Z2780" s="6"/>
      <c r="AA2780" s="9"/>
      <c r="AB2780" s="3"/>
      <c r="AC2780" s="7"/>
      <c r="AD2780" s="3"/>
    </row>
    <row r="2781" spans="20:30" hidden="1" x14ac:dyDescent="0.25">
      <c r="T2781" s="3"/>
      <c r="U2781" s="8"/>
      <c r="V2781" s="3"/>
      <c r="W2781" s="9"/>
      <c r="X2781" s="3"/>
      <c r="Y2781" s="3"/>
      <c r="Z2781" s="6"/>
      <c r="AA2781" s="9"/>
      <c r="AB2781" s="3"/>
      <c r="AC2781" s="7"/>
      <c r="AD2781" s="3"/>
    </row>
    <row r="2782" spans="20:30" hidden="1" x14ac:dyDescent="0.25">
      <c r="T2782" s="3"/>
      <c r="U2782" s="8"/>
      <c r="V2782" s="3"/>
      <c r="W2782" s="9"/>
      <c r="X2782" s="3"/>
      <c r="Y2782" s="3"/>
      <c r="Z2782" s="6"/>
      <c r="AA2782" s="9"/>
      <c r="AB2782" s="3"/>
      <c r="AC2782" s="7"/>
      <c r="AD2782" s="3"/>
    </row>
    <row r="2783" spans="20:30" hidden="1" x14ac:dyDescent="0.25">
      <c r="T2783" s="3"/>
      <c r="U2783" s="8"/>
      <c r="V2783" s="3"/>
      <c r="W2783" s="9"/>
      <c r="X2783" s="3"/>
      <c r="Y2783" s="3"/>
      <c r="Z2783" s="6"/>
      <c r="AA2783" s="9"/>
      <c r="AB2783" s="3"/>
      <c r="AC2783" s="7"/>
      <c r="AD2783" s="3"/>
    </row>
    <row r="2784" spans="20:30" hidden="1" x14ac:dyDescent="0.25">
      <c r="T2784" s="3"/>
      <c r="U2784" s="8"/>
      <c r="V2784" s="3"/>
      <c r="W2784" s="9"/>
      <c r="X2784" s="3"/>
      <c r="Y2784" s="3"/>
      <c r="Z2784" s="6"/>
      <c r="AA2784" s="9"/>
      <c r="AB2784" s="3"/>
      <c r="AC2784" s="7"/>
      <c r="AD2784" s="3"/>
    </row>
    <row r="2785" spans="20:30" hidden="1" x14ac:dyDescent="0.25">
      <c r="T2785" s="3"/>
      <c r="U2785" s="8"/>
      <c r="V2785" s="3"/>
      <c r="W2785" s="9"/>
      <c r="X2785" s="3"/>
      <c r="Y2785" s="3"/>
      <c r="Z2785" s="6"/>
      <c r="AA2785" s="9"/>
      <c r="AB2785" s="3"/>
      <c r="AC2785" s="7"/>
      <c r="AD2785" s="3"/>
    </row>
    <row r="2786" spans="20:30" hidden="1" x14ac:dyDescent="0.25">
      <c r="T2786" s="3"/>
      <c r="U2786" s="8"/>
      <c r="V2786" s="3"/>
      <c r="W2786" s="9"/>
      <c r="X2786" s="3"/>
      <c r="Y2786" s="3"/>
      <c r="Z2786" s="6"/>
      <c r="AA2786" s="9"/>
      <c r="AB2786" s="3"/>
      <c r="AC2786" s="7"/>
      <c r="AD2786" s="3"/>
    </row>
    <row r="2787" spans="20:30" hidden="1" x14ac:dyDescent="0.25">
      <c r="T2787" s="3"/>
      <c r="U2787" s="8"/>
      <c r="V2787" s="3"/>
      <c r="W2787" s="9"/>
      <c r="X2787" s="3"/>
      <c r="Y2787" s="3"/>
      <c r="Z2787" s="6"/>
      <c r="AA2787" s="9"/>
      <c r="AB2787" s="3"/>
      <c r="AC2787" s="7"/>
      <c r="AD2787" s="3"/>
    </row>
    <row r="2788" spans="20:30" hidden="1" x14ac:dyDescent="0.25">
      <c r="T2788" s="3"/>
      <c r="U2788" s="8"/>
      <c r="V2788" s="3"/>
      <c r="W2788" s="9"/>
      <c r="X2788" s="3"/>
      <c r="Y2788" s="3"/>
      <c r="Z2788" s="6"/>
      <c r="AA2788" s="9"/>
      <c r="AB2788" s="3"/>
      <c r="AC2788" s="7"/>
      <c r="AD2788" s="3"/>
    </row>
    <row r="2789" spans="20:30" hidden="1" x14ac:dyDescent="0.25">
      <c r="T2789" s="3"/>
      <c r="U2789" s="8"/>
      <c r="V2789" s="3"/>
      <c r="W2789" s="9"/>
      <c r="X2789" s="3"/>
      <c r="Y2789" s="3"/>
      <c r="Z2789" s="6"/>
      <c r="AA2789" s="9"/>
      <c r="AB2789" s="3"/>
      <c r="AC2789" s="7"/>
      <c r="AD2789" s="3"/>
    </row>
    <row r="2790" spans="20:30" hidden="1" x14ac:dyDescent="0.25">
      <c r="T2790" s="3"/>
      <c r="U2790" s="8"/>
      <c r="V2790" s="3"/>
      <c r="W2790" s="9"/>
      <c r="X2790" s="3"/>
      <c r="Y2790" s="3"/>
      <c r="Z2790" s="6"/>
      <c r="AA2790" s="9"/>
      <c r="AB2790" s="3"/>
      <c r="AC2790" s="7"/>
      <c r="AD2790" s="3"/>
    </row>
    <row r="2791" spans="20:30" hidden="1" x14ac:dyDescent="0.25">
      <c r="T2791" s="3"/>
      <c r="U2791" s="8"/>
      <c r="V2791" s="3"/>
      <c r="W2791" s="9"/>
      <c r="X2791" s="3"/>
      <c r="Y2791" s="3"/>
      <c r="Z2791" s="6"/>
      <c r="AA2791" s="9"/>
      <c r="AB2791" s="3"/>
      <c r="AC2791" s="7"/>
      <c r="AD2791" s="3"/>
    </row>
    <row r="2792" spans="20:30" hidden="1" x14ac:dyDescent="0.25">
      <c r="T2792" s="3"/>
      <c r="U2792" s="8"/>
      <c r="V2792" s="3"/>
      <c r="W2792" s="9"/>
      <c r="X2792" s="3"/>
      <c r="Y2792" s="3"/>
      <c r="Z2792" s="6"/>
      <c r="AA2792" s="9"/>
      <c r="AB2792" s="3"/>
      <c r="AC2792" s="7"/>
      <c r="AD2792" s="3"/>
    </row>
    <row r="2793" spans="20:30" hidden="1" x14ac:dyDescent="0.25">
      <c r="T2793" s="3"/>
      <c r="U2793" s="8"/>
      <c r="V2793" s="3"/>
      <c r="W2793" s="9"/>
      <c r="X2793" s="3"/>
      <c r="Y2793" s="3"/>
      <c r="Z2793" s="6"/>
      <c r="AA2793" s="9"/>
      <c r="AB2793" s="3"/>
      <c r="AC2793" s="7"/>
      <c r="AD2793" s="3"/>
    </row>
    <row r="2794" spans="20:30" hidden="1" x14ac:dyDescent="0.25">
      <c r="T2794" s="3"/>
      <c r="U2794" s="8"/>
      <c r="V2794" s="3"/>
      <c r="W2794" s="9"/>
      <c r="X2794" s="3"/>
      <c r="Y2794" s="3"/>
      <c r="Z2794" s="6"/>
      <c r="AA2794" s="9"/>
      <c r="AB2794" s="3"/>
      <c r="AC2794" s="7"/>
      <c r="AD2794" s="3"/>
    </row>
    <row r="2795" spans="20:30" hidden="1" x14ac:dyDescent="0.25">
      <c r="T2795" s="3"/>
      <c r="U2795" s="8"/>
      <c r="V2795" s="3"/>
      <c r="W2795" s="9"/>
      <c r="X2795" s="3"/>
      <c r="Y2795" s="3"/>
      <c r="Z2795" s="6"/>
      <c r="AA2795" s="9"/>
      <c r="AB2795" s="3"/>
      <c r="AC2795" s="7"/>
      <c r="AD2795" s="3"/>
    </row>
    <row r="2796" spans="20:30" hidden="1" x14ac:dyDescent="0.25">
      <c r="T2796" s="3"/>
      <c r="U2796" s="8"/>
      <c r="V2796" s="3"/>
      <c r="W2796" s="9"/>
      <c r="X2796" s="3"/>
      <c r="Y2796" s="3"/>
      <c r="Z2796" s="6"/>
      <c r="AA2796" s="9"/>
      <c r="AB2796" s="3"/>
      <c r="AC2796" s="7"/>
      <c r="AD2796" s="3"/>
    </row>
    <row r="2797" spans="20:30" hidden="1" x14ac:dyDescent="0.25">
      <c r="T2797" s="3"/>
      <c r="U2797" s="8"/>
      <c r="V2797" s="3"/>
      <c r="W2797" s="9"/>
      <c r="X2797" s="3"/>
      <c r="Y2797" s="3"/>
      <c r="Z2797" s="6"/>
      <c r="AA2797" s="9"/>
      <c r="AB2797" s="3"/>
      <c r="AC2797" s="7"/>
      <c r="AD2797" s="3"/>
    </row>
    <row r="2798" spans="20:30" hidden="1" x14ac:dyDescent="0.25">
      <c r="T2798" s="3"/>
      <c r="U2798" s="8"/>
      <c r="V2798" s="3"/>
      <c r="W2798" s="9"/>
      <c r="X2798" s="3"/>
      <c r="Y2798" s="3"/>
      <c r="Z2798" s="6"/>
      <c r="AA2798" s="9"/>
      <c r="AB2798" s="3"/>
      <c r="AC2798" s="7"/>
      <c r="AD2798" s="3"/>
    </row>
    <row r="2799" spans="20:30" hidden="1" x14ac:dyDescent="0.25">
      <c r="T2799" s="3"/>
      <c r="U2799" s="8"/>
      <c r="V2799" s="3"/>
      <c r="W2799" s="9"/>
      <c r="X2799" s="3"/>
      <c r="Y2799" s="3"/>
      <c r="Z2799" s="6"/>
      <c r="AA2799" s="9"/>
      <c r="AB2799" s="3"/>
      <c r="AC2799" s="7"/>
      <c r="AD2799" s="3"/>
    </row>
    <row r="2800" spans="20:30" hidden="1" x14ac:dyDescent="0.25">
      <c r="T2800" s="3"/>
      <c r="U2800" s="8"/>
      <c r="V2800" s="3"/>
      <c r="W2800" s="9"/>
      <c r="X2800" s="3"/>
      <c r="Y2800" s="3"/>
      <c r="Z2800" s="6"/>
      <c r="AA2800" s="9"/>
      <c r="AB2800" s="3"/>
      <c r="AC2800" s="7"/>
      <c r="AD2800" s="3"/>
    </row>
    <row r="2801" spans="20:30" hidden="1" x14ac:dyDescent="0.25">
      <c r="T2801" s="3"/>
      <c r="U2801" s="8"/>
      <c r="V2801" s="3"/>
      <c r="W2801" s="9"/>
      <c r="X2801" s="3"/>
      <c r="Y2801" s="3"/>
      <c r="Z2801" s="6"/>
      <c r="AA2801" s="9"/>
      <c r="AB2801" s="3"/>
      <c r="AC2801" s="7"/>
      <c r="AD2801" s="3"/>
    </row>
    <row r="2802" spans="20:30" hidden="1" x14ac:dyDescent="0.25">
      <c r="T2802" s="3"/>
      <c r="U2802" s="8"/>
      <c r="V2802" s="3"/>
      <c r="W2802" s="9"/>
      <c r="X2802" s="3"/>
      <c r="Y2802" s="3"/>
      <c r="Z2802" s="6"/>
      <c r="AA2802" s="9"/>
      <c r="AB2802" s="3"/>
      <c r="AC2802" s="7"/>
      <c r="AD2802" s="3"/>
    </row>
    <row r="2803" spans="20:30" hidden="1" x14ac:dyDescent="0.25">
      <c r="T2803" s="3"/>
      <c r="U2803" s="8"/>
      <c r="V2803" s="3"/>
      <c r="W2803" s="9"/>
      <c r="X2803" s="3"/>
      <c r="Y2803" s="3"/>
      <c r="Z2803" s="6"/>
      <c r="AA2803" s="9"/>
      <c r="AB2803" s="3"/>
      <c r="AC2803" s="7"/>
      <c r="AD2803" s="3"/>
    </row>
    <row r="2804" spans="20:30" hidden="1" x14ac:dyDescent="0.25">
      <c r="T2804" s="3"/>
      <c r="U2804" s="8"/>
      <c r="V2804" s="3"/>
      <c r="W2804" s="9"/>
      <c r="X2804" s="3"/>
      <c r="Y2804" s="3"/>
      <c r="Z2804" s="6"/>
      <c r="AA2804" s="9"/>
      <c r="AB2804" s="3"/>
      <c r="AC2804" s="7"/>
      <c r="AD2804" s="3"/>
    </row>
    <row r="2805" spans="20:30" hidden="1" x14ac:dyDescent="0.25">
      <c r="T2805" s="3"/>
      <c r="U2805" s="8"/>
      <c r="V2805" s="3"/>
      <c r="W2805" s="9"/>
      <c r="X2805" s="3"/>
      <c r="Y2805" s="3"/>
      <c r="Z2805" s="6"/>
      <c r="AA2805" s="9"/>
      <c r="AB2805" s="3"/>
      <c r="AC2805" s="7"/>
      <c r="AD2805" s="3"/>
    </row>
    <row r="2806" spans="20:30" hidden="1" x14ac:dyDescent="0.25">
      <c r="T2806" s="3"/>
      <c r="U2806" s="8"/>
      <c r="V2806" s="3"/>
      <c r="W2806" s="9"/>
      <c r="X2806" s="3"/>
      <c r="Y2806" s="3"/>
      <c r="Z2806" s="6"/>
      <c r="AA2806" s="9"/>
      <c r="AB2806" s="3"/>
      <c r="AC2806" s="7"/>
      <c r="AD2806" s="3"/>
    </row>
    <row r="2807" spans="20:30" hidden="1" x14ac:dyDescent="0.25">
      <c r="T2807" s="3"/>
      <c r="U2807" s="8"/>
      <c r="V2807" s="3"/>
      <c r="W2807" s="9"/>
      <c r="X2807" s="3"/>
      <c r="Y2807" s="3"/>
      <c r="Z2807" s="6"/>
      <c r="AA2807" s="9"/>
      <c r="AB2807" s="3"/>
      <c r="AC2807" s="7"/>
      <c r="AD2807" s="3"/>
    </row>
    <row r="2808" spans="20:30" hidden="1" x14ac:dyDescent="0.25">
      <c r="T2808" s="3"/>
      <c r="U2808" s="8"/>
      <c r="V2808" s="3"/>
      <c r="W2808" s="9"/>
      <c r="X2808" s="3"/>
      <c r="Y2808" s="3"/>
      <c r="Z2808" s="6"/>
      <c r="AA2808" s="9"/>
      <c r="AB2808" s="3"/>
      <c r="AC2808" s="7"/>
      <c r="AD2808" s="3"/>
    </row>
    <row r="2809" spans="20:30" hidden="1" x14ac:dyDescent="0.25">
      <c r="T2809" s="3"/>
      <c r="U2809" s="8"/>
      <c r="V2809" s="3"/>
      <c r="W2809" s="9"/>
      <c r="X2809" s="3"/>
      <c r="Y2809" s="3"/>
      <c r="Z2809" s="6"/>
      <c r="AA2809" s="9"/>
      <c r="AB2809" s="3"/>
      <c r="AC2809" s="7"/>
      <c r="AD2809" s="3"/>
    </row>
    <row r="2810" spans="20:30" hidden="1" x14ac:dyDescent="0.25">
      <c r="T2810" s="3"/>
      <c r="U2810" s="8"/>
      <c r="V2810" s="3"/>
      <c r="W2810" s="9"/>
      <c r="X2810" s="3"/>
      <c r="Y2810" s="3"/>
      <c r="Z2810" s="6"/>
      <c r="AA2810" s="9"/>
      <c r="AB2810" s="3"/>
      <c r="AC2810" s="7"/>
      <c r="AD2810" s="3"/>
    </row>
    <row r="2811" spans="20:30" hidden="1" x14ac:dyDescent="0.25">
      <c r="T2811" s="3"/>
      <c r="U2811" s="8"/>
      <c r="V2811" s="3"/>
      <c r="W2811" s="9"/>
      <c r="X2811" s="3"/>
      <c r="Y2811" s="3"/>
      <c r="Z2811" s="6"/>
      <c r="AA2811" s="9"/>
      <c r="AB2811" s="3"/>
      <c r="AC2811" s="7"/>
      <c r="AD2811" s="3"/>
    </row>
    <row r="2812" spans="20:30" hidden="1" x14ac:dyDescent="0.25">
      <c r="T2812" s="3"/>
      <c r="U2812" s="8"/>
      <c r="V2812" s="3"/>
      <c r="W2812" s="9"/>
      <c r="X2812" s="3"/>
      <c r="Y2812" s="3"/>
      <c r="Z2812" s="6"/>
      <c r="AA2812" s="9"/>
      <c r="AB2812" s="3"/>
      <c r="AC2812" s="7"/>
      <c r="AD2812" s="3"/>
    </row>
    <row r="2813" spans="20:30" hidden="1" x14ac:dyDescent="0.25">
      <c r="T2813" s="3"/>
      <c r="U2813" s="8"/>
      <c r="V2813" s="3"/>
      <c r="W2813" s="9"/>
      <c r="X2813" s="3"/>
      <c r="Y2813" s="3"/>
      <c r="Z2813" s="6"/>
      <c r="AA2813" s="9"/>
      <c r="AB2813" s="3"/>
      <c r="AC2813" s="7"/>
      <c r="AD2813" s="3"/>
    </row>
    <row r="2814" spans="20:30" hidden="1" x14ac:dyDescent="0.25">
      <c r="T2814" s="3"/>
      <c r="U2814" s="8"/>
      <c r="V2814" s="3"/>
      <c r="W2814" s="9"/>
      <c r="X2814" s="3"/>
      <c r="Y2814" s="3"/>
      <c r="Z2814" s="6"/>
      <c r="AA2814" s="9"/>
      <c r="AB2814" s="3"/>
      <c r="AC2814" s="7"/>
      <c r="AD2814" s="3"/>
    </row>
    <row r="2815" spans="20:30" hidden="1" x14ac:dyDescent="0.25">
      <c r="T2815" s="3"/>
      <c r="U2815" s="8"/>
      <c r="V2815" s="3"/>
      <c r="W2815" s="9"/>
      <c r="X2815" s="3"/>
      <c r="Y2815" s="3"/>
      <c r="Z2815" s="6"/>
      <c r="AA2815" s="9"/>
      <c r="AB2815" s="3"/>
      <c r="AC2815" s="7"/>
      <c r="AD2815" s="3"/>
    </row>
    <row r="2816" spans="20:30" hidden="1" x14ac:dyDescent="0.25">
      <c r="T2816" s="3"/>
      <c r="U2816" s="8"/>
      <c r="V2816" s="3"/>
      <c r="W2816" s="9"/>
      <c r="X2816" s="3"/>
      <c r="Y2816" s="3"/>
      <c r="Z2816" s="6"/>
      <c r="AA2816" s="9"/>
      <c r="AB2816" s="3"/>
      <c r="AC2816" s="7"/>
      <c r="AD2816" s="3"/>
    </row>
    <row r="2817" spans="20:30" hidden="1" x14ac:dyDescent="0.25">
      <c r="T2817" s="3"/>
      <c r="U2817" s="8"/>
      <c r="V2817" s="3"/>
      <c r="W2817" s="9"/>
      <c r="X2817" s="3"/>
      <c r="Y2817" s="3"/>
      <c r="Z2817" s="6"/>
      <c r="AA2817" s="9"/>
      <c r="AB2817" s="3"/>
      <c r="AC2817" s="7"/>
      <c r="AD2817" s="3"/>
    </row>
    <row r="2818" spans="20:30" hidden="1" x14ac:dyDescent="0.25">
      <c r="T2818" s="3"/>
      <c r="U2818" s="8"/>
      <c r="V2818" s="3"/>
      <c r="W2818" s="9"/>
      <c r="X2818" s="3"/>
      <c r="Y2818" s="3"/>
      <c r="Z2818" s="6"/>
      <c r="AA2818" s="9"/>
      <c r="AB2818" s="3"/>
      <c r="AC2818" s="7"/>
      <c r="AD2818" s="3"/>
    </row>
    <row r="2819" spans="20:30" hidden="1" x14ac:dyDescent="0.25">
      <c r="T2819" s="3"/>
      <c r="U2819" s="8"/>
      <c r="V2819" s="3"/>
      <c r="W2819" s="9"/>
      <c r="X2819" s="3"/>
      <c r="Y2819" s="3"/>
      <c r="Z2819" s="6"/>
      <c r="AA2819" s="9"/>
      <c r="AB2819" s="3"/>
      <c r="AC2819" s="7"/>
      <c r="AD2819" s="3"/>
    </row>
    <row r="2820" spans="20:30" hidden="1" x14ac:dyDescent="0.25">
      <c r="T2820" s="3"/>
      <c r="U2820" s="8"/>
      <c r="V2820" s="3"/>
      <c r="W2820" s="9"/>
      <c r="X2820" s="3"/>
      <c r="Y2820" s="3"/>
      <c r="Z2820" s="6"/>
      <c r="AA2820" s="9"/>
      <c r="AB2820" s="3"/>
      <c r="AC2820" s="7"/>
      <c r="AD2820" s="3"/>
    </row>
    <row r="2821" spans="20:30" hidden="1" x14ac:dyDescent="0.25">
      <c r="T2821" s="3"/>
      <c r="U2821" s="8"/>
      <c r="V2821" s="3"/>
      <c r="W2821" s="9"/>
      <c r="X2821" s="3"/>
      <c r="Y2821" s="3"/>
      <c r="Z2821" s="6"/>
      <c r="AA2821" s="9"/>
      <c r="AB2821" s="3"/>
      <c r="AC2821" s="7"/>
      <c r="AD2821" s="3"/>
    </row>
    <row r="2822" spans="20:30" hidden="1" x14ac:dyDescent="0.25">
      <c r="T2822" s="3"/>
      <c r="U2822" s="8"/>
      <c r="V2822" s="3"/>
      <c r="W2822" s="9"/>
      <c r="X2822" s="3"/>
      <c r="Y2822" s="3"/>
      <c r="Z2822" s="6"/>
      <c r="AA2822" s="9"/>
      <c r="AB2822" s="3"/>
      <c r="AC2822" s="7"/>
      <c r="AD2822" s="3"/>
    </row>
    <row r="2823" spans="20:30" hidden="1" x14ac:dyDescent="0.25">
      <c r="T2823" s="3"/>
      <c r="U2823" s="8"/>
      <c r="V2823" s="3"/>
      <c r="W2823" s="9"/>
      <c r="X2823" s="3"/>
      <c r="Y2823" s="3"/>
      <c r="Z2823" s="6"/>
      <c r="AA2823" s="9"/>
      <c r="AB2823" s="3"/>
      <c r="AC2823" s="7"/>
      <c r="AD2823" s="3"/>
    </row>
    <row r="2824" spans="20:30" hidden="1" x14ac:dyDescent="0.25">
      <c r="T2824" s="3"/>
      <c r="U2824" s="8"/>
      <c r="V2824" s="3"/>
      <c r="W2824" s="9"/>
      <c r="X2824" s="3"/>
      <c r="Y2824" s="3"/>
      <c r="Z2824" s="6"/>
      <c r="AA2824" s="9"/>
      <c r="AB2824" s="3"/>
      <c r="AC2824" s="7"/>
      <c r="AD2824" s="3"/>
    </row>
    <row r="2825" spans="20:30" hidden="1" x14ac:dyDescent="0.25">
      <c r="T2825" s="3"/>
      <c r="U2825" s="8"/>
      <c r="V2825" s="3"/>
      <c r="W2825" s="9"/>
      <c r="X2825" s="3"/>
      <c r="Y2825" s="3"/>
      <c r="Z2825" s="6"/>
      <c r="AA2825" s="9"/>
      <c r="AB2825" s="3"/>
      <c r="AC2825" s="7"/>
      <c r="AD2825" s="3"/>
    </row>
    <row r="2826" spans="20:30" hidden="1" x14ac:dyDescent="0.25">
      <c r="T2826" s="3"/>
      <c r="U2826" s="8"/>
      <c r="V2826" s="3"/>
      <c r="W2826" s="9"/>
      <c r="X2826" s="3"/>
      <c r="Y2826" s="3"/>
      <c r="Z2826" s="6"/>
      <c r="AA2826" s="9"/>
      <c r="AB2826" s="3"/>
      <c r="AC2826" s="7"/>
      <c r="AD2826" s="3"/>
    </row>
    <row r="2827" spans="20:30" hidden="1" x14ac:dyDescent="0.25">
      <c r="T2827" s="3"/>
      <c r="U2827" s="8"/>
      <c r="V2827" s="3"/>
      <c r="W2827" s="9"/>
      <c r="X2827" s="3"/>
      <c r="Y2827" s="3"/>
      <c r="Z2827" s="6"/>
      <c r="AA2827" s="9"/>
      <c r="AB2827" s="3"/>
      <c r="AC2827" s="7"/>
      <c r="AD2827" s="3"/>
    </row>
    <row r="2828" spans="20:30" hidden="1" x14ac:dyDescent="0.25">
      <c r="T2828" s="3"/>
      <c r="U2828" s="8"/>
      <c r="V2828" s="3"/>
      <c r="W2828" s="9"/>
      <c r="X2828" s="3"/>
      <c r="Y2828" s="3"/>
      <c r="Z2828" s="10"/>
      <c r="AA2828" s="9"/>
      <c r="AB2828" s="3"/>
      <c r="AC2828" s="7"/>
      <c r="AD2828" s="3"/>
    </row>
    <row r="2829" spans="20:30" hidden="1" x14ac:dyDescent="0.25">
      <c r="T2829" s="3"/>
      <c r="U2829" s="8"/>
      <c r="W2829" s="9"/>
      <c r="Y2829" s="3"/>
      <c r="Z2829" s="10"/>
      <c r="AA2829" s="9"/>
      <c r="AB2829" s="3"/>
      <c r="AC2829" s="7"/>
      <c r="AD2829" s="3"/>
    </row>
    <row r="2830" spans="20:30" hidden="1" x14ac:dyDescent="0.25">
      <c r="T2830" s="3"/>
      <c r="U2830" s="8"/>
      <c r="V2830" s="3"/>
      <c r="W2830" s="9"/>
      <c r="X2830" s="3"/>
      <c r="Y2830" s="3"/>
      <c r="Z2830" s="10"/>
      <c r="AA2830" s="9"/>
      <c r="AB2830" s="3"/>
      <c r="AC2830" s="7"/>
      <c r="AD2830" s="3"/>
    </row>
    <row r="2831" spans="20:30" hidden="1" x14ac:dyDescent="0.25">
      <c r="T2831" s="3"/>
      <c r="U2831" s="8"/>
      <c r="V2831" s="3"/>
      <c r="W2831" s="9"/>
      <c r="X2831" s="3"/>
      <c r="Y2831" s="3"/>
      <c r="Z2831" s="10"/>
      <c r="AA2831" s="9"/>
      <c r="AB2831" s="3"/>
      <c r="AC2831" s="7"/>
      <c r="AD2831" s="3"/>
    </row>
    <row r="2832" spans="20:30" hidden="1" x14ac:dyDescent="0.25">
      <c r="T2832" s="3"/>
      <c r="U2832" s="8"/>
      <c r="W2832" s="9"/>
      <c r="Y2832" s="3"/>
      <c r="Z2832" s="10"/>
      <c r="AA2832" s="9"/>
      <c r="AC2832" s="7"/>
    </row>
    <row r="2833" spans="20:29" hidden="1" x14ac:dyDescent="0.25">
      <c r="T2833" s="3"/>
      <c r="U2833" s="8"/>
      <c r="W2833" s="9"/>
      <c r="Y2833" s="3"/>
      <c r="Z2833" s="10"/>
      <c r="AA2833" s="9"/>
      <c r="AC2833" s="7"/>
    </row>
    <row r="2834" spans="20:29" hidden="1" x14ac:dyDescent="0.25">
      <c r="T2834" s="3"/>
      <c r="U2834" s="8"/>
      <c r="W2834" s="9"/>
      <c r="Y2834" s="3"/>
      <c r="Z2834" s="10"/>
      <c r="AA2834" s="9"/>
      <c r="AC2834" s="7"/>
    </row>
    <row r="2835" spans="20:29" hidden="1" x14ac:dyDescent="0.25">
      <c r="T2835" s="3"/>
      <c r="U2835" s="8"/>
      <c r="W2835" s="9"/>
      <c r="Y2835" s="3"/>
      <c r="Z2835" s="10"/>
      <c r="AA2835" s="9"/>
      <c r="AB2835" s="3"/>
      <c r="AC2835" s="7"/>
    </row>
    <row r="2836" spans="20:29" hidden="1" x14ac:dyDescent="0.25">
      <c r="T2836" s="3"/>
      <c r="U2836" s="8"/>
      <c r="W2836" s="9"/>
      <c r="Y2836" s="3"/>
      <c r="Z2836" s="10"/>
      <c r="AA2836" s="9"/>
      <c r="AB2836" s="3"/>
      <c r="AC2836" s="7"/>
    </row>
    <row r="2837" spans="20:29" hidden="1" x14ac:dyDescent="0.25">
      <c r="T2837" s="3"/>
      <c r="U2837" s="8"/>
      <c r="W2837" s="9"/>
      <c r="Y2837" s="3"/>
      <c r="Z2837" s="10"/>
      <c r="AA2837" s="9"/>
      <c r="AB2837" s="3"/>
      <c r="AC2837" s="7"/>
    </row>
    <row r="2838" spans="20:29" hidden="1" x14ac:dyDescent="0.25">
      <c r="T2838" s="3"/>
      <c r="U2838" s="8"/>
      <c r="W2838" s="9"/>
      <c r="Y2838" s="3"/>
      <c r="Z2838" s="10"/>
      <c r="AA2838" s="9"/>
      <c r="AB2838" s="3"/>
      <c r="AC2838" s="7"/>
    </row>
    <row r="2839" spans="20:29" hidden="1" x14ac:dyDescent="0.25">
      <c r="T2839" s="3"/>
      <c r="U2839" s="8"/>
      <c r="W2839" s="9"/>
      <c r="Y2839" s="3"/>
      <c r="Z2839" s="10"/>
      <c r="AA2839" s="9"/>
      <c r="AC2839" s="7"/>
    </row>
    <row r="2840" spans="20:29" hidden="1" x14ac:dyDescent="0.25">
      <c r="T2840" s="3"/>
      <c r="U2840" s="8"/>
      <c r="W2840" s="9"/>
      <c r="Y2840" s="3"/>
      <c r="Z2840" s="10"/>
      <c r="AA2840" s="9"/>
      <c r="AC2840" s="7"/>
    </row>
    <row r="2841" spans="20:29" hidden="1" x14ac:dyDescent="0.25">
      <c r="T2841" s="3"/>
      <c r="U2841" s="11"/>
      <c r="W2841" s="9"/>
      <c r="Y2841" s="3"/>
      <c r="Z2841" s="10"/>
      <c r="AA2841" s="9"/>
      <c r="AC2841" s="7"/>
    </row>
    <row r="2842" spans="20:29" hidden="1" x14ac:dyDescent="0.25">
      <c r="T2842" s="3"/>
      <c r="U2842" s="11"/>
      <c r="W2842" s="9"/>
      <c r="Y2842" s="3"/>
      <c r="Z2842" s="10"/>
      <c r="AA2842" s="9"/>
      <c r="AB2842" s="3"/>
      <c r="AC2842" s="7"/>
    </row>
    <row r="2843" spans="20:29" hidden="1" x14ac:dyDescent="0.25">
      <c r="T2843" s="3"/>
      <c r="U2843" s="11"/>
      <c r="W2843" s="9"/>
      <c r="Y2843" s="3"/>
      <c r="Z2843" s="10"/>
      <c r="AA2843" s="9"/>
      <c r="AB2843" s="3"/>
      <c r="AC2843" s="7"/>
    </row>
    <row r="2844" spans="20:29" hidden="1" x14ac:dyDescent="0.25">
      <c r="T2844" s="3"/>
      <c r="U2844" s="11"/>
      <c r="W2844" s="9"/>
      <c r="Y2844" s="3"/>
      <c r="Z2844" s="10"/>
      <c r="AA2844" s="9"/>
      <c r="AB2844" s="3"/>
      <c r="AC2844" s="7"/>
    </row>
    <row r="2845" spans="20:29" hidden="1" x14ac:dyDescent="0.25">
      <c r="T2845" s="3"/>
      <c r="U2845" s="11"/>
      <c r="W2845" s="9"/>
      <c r="Y2845" s="3"/>
      <c r="Z2845" s="10"/>
      <c r="AA2845" s="9"/>
      <c r="AB2845" s="3"/>
      <c r="AC2845" s="7"/>
    </row>
    <row r="2846" spans="20:29" hidden="1" x14ac:dyDescent="0.25">
      <c r="T2846" s="3"/>
      <c r="U2846" s="11"/>
      <c r="W2846" s="9"/>
      <c r="Y2846" s="3"/>
      <c r="Z2846" s="10"/>
      <c r="AA2846" s="9"/>
      <c r="AC2846" s="7"/>
    </row>
    <row r="2847" spans="20:29" hidden="1" x14ac:dyDescent="0.25">
      <c r="T2847" s="3"/>
      <c r="U2847" s="11"/>
      <c r="W2847" s="9"/>
      <c r="Y2847" s="3"/>
      <c r="Z2847" s="10"/>
      <c r="AA2847" s="9"/>
      <c r="AC2847" s="7"/>
    </row>
    <row r="2848" spans="20:29" hidden="1" x14ac:dyDescent="0.25">
      <c r="T2848" s="3"/>
      <c r="U2848" s="11"/>
      <c r="W2848" s="9"/>
      <c r="Y2848" s="3"/>
      <c r="Z2848" s="10"/>
      <c r="AA2848" s="9"/>
      <c r="AC2848" s="7"/>
    </row>
    <row r="2849" spans="20:29" hidden="1" x14ac:dyDescent="0.25">
      <c r="T2849" s="3"/>
      <c r="U2849" s="11"/>
      <c r="W2849" s="9"/>
      <c r="Y2849" s="3"/>
      <c r="Z2849" s="10"/>
      <c r="AA2849" s="9"/>
      <c r="AB2849" s="3"/>
      <c r="AC2849" s="7"/>
    </row>
    <row r="2850" spans="20:29" hidden="1" x14ac:dyDescent="0.25">
      <c r="T2850" s="3"/>
      <c r="U2850" s="11"/>
      <c r="W2850" s="9"/>
      <c r="Y2850" s="3"/>
      <c r="Z2850" s="10"/>
      <c r="AA2850" s="9"/>
      <c r="AB2850" s="3"/>
      <c r="AC2850" s="7"/>
    </row>
    <row r="2851" spans="20:29" hidden="1" x14ac:dyDescent="0.25">
      <c r="T2851" s="3"/>
      <c r="U2851" s="11"/>
      <c r="W2851" s="9"/>
      <c r="Y2851" s="3"/>
      <c r="Z2851" s="10"/>
      <c r="AA2851" s="9"/>
      <c r="AB2851" s="3"/>
      <c r="AC2851" s="7"/>
    </row>
    <row r="2852" spans="20:29" hidden="1" x14ac:dyDescent="0.25">
      <c r="T2852" s="3"/>
      <c r="U2852" s="11"/>
      <c r="W2852" s="9"/>
      <c r="Y2852" s="3"/>
      <c r="Z2852" s="10"/>
      <c r="AA2852" s="9"/>
      <c r="AB2852" s="3"/>
      <c r="AC2852" s="7"/>
    </row>
    <row r="2853" spans="20:29" hidden="1" x14ac:dyDescent="0.25">
      <c r="T2853" s="3"/>
      <c r="U2853" s="11"/>
      <c r="W2853" s="9"/>
      <c r="Y2853" s="3"/>
      <c r="Z2853" s="10"/>
      <c r="AA2853" s="9"/>
      <c r="AC2853" s="7"/>
    </row>
    <row r="2854" spans="20:29" hidden="1" x14ac:dyDescent="0.25">
      <c r="T2854" s="3"/>
      <c r="U2854" s="11"/>
      <c r="W2854" s="9"/>
      <c r="Y2854" s="3"/>
      <c r="Z2854" s="10"/>
      <c r="AA2854" s="9"/>
      <c r="AC2854" s="7"/>
    </row>
    <row r="2855" spans="20:29" hidden="1" x14ac:dyDescent="0.25">
      <c r="T2855" s="3"/>
      <c r="U2855" s="11"/>
      <c r="W2855" s="9"/>
      <c r="Y2855" s="3"/>
      <c r="Z2855" s="10"/>
      <c r="AA2855" s="9"/>
      <c r="AC2855" s="7"/>
    </row>
    <row r="2856" spans="20:29" hidden="1" x14ac:dyDescent="0.25">
      <c r="T2856" s="3"/>
      <c r="U2856" s="11"/>
      <c r="W2856" s="9"/>
      <c r="Y2856" s="3"/>
      <c r="Z2856" s="10"/>
      <c r="AA2856" s="9"/>
      <c r="AB2856" s="3"/>
      <c r="AC2856" s="7"/>
    </row>
    <row r="2857" spans="20:29" hidden="1" x14ac:dyDescent="0.25">
      <c r="T2857" s="3"/>
      <c r="U2857" s="11"/>
      <c r="W2857" s="9"/>
      <c r="Y2857" s="3"/>
      <c r="Z2857" s="10"/>
      <c r="AA2857" s="9"/>
      <c r="AB2857" s="3"/>
      <c r="AC2857" s="7"/>
    </row>
    <row r="2858" spans="20:29" hidden="1" x14ac:dyDescent="0.25">
      <c r="T2858" s="3"/>
      <c r="U2858" s="11"/>
      <c r="W2858" s="9"/>
      <c r="Y2858" s="3"/>
      <c r="Z2858" s="10"/>
      <c r="AA2858" s="9"/>
      <c r="AB2858" s="3"/>
      <c r="AC2858" s="7"/>
    </row>
    <row r="2859" spans="20:29" hidden="1" x14ac:dyDescent="0.25">
      <c r="T2859" s="3"/>
      <c r="U2859" s="11"/>
      <c r="W2859" s="9"/>
      <c r="Y2859" s="3"/>
      <c r="Z2859" s="10"/>
      <c r="AA2859" s="9"/>
      <c r="AB2859" s="3"/>
      <c r="AC2859" s="7"/>
    </row>
    <row r="2860" spans="20:29" hidden="1" x14ac:dyDescent="0.25">
      <c r="T2860" s="3"/>
      <c r="U2860" s="11"/>
      <c r="W2860" s="9"/>
      <c r="Y2860" s="3"/>
      <c r="Z2860" s="10"/>
      <c r="AA2860" s="9"/>
      <c r="AC2860" s="7"/>
    </row>
    <row r="2861" spans="20:29" hidden="1" x14ac:dyDescent="0.25">
      <c r="T2861" s="3"/>
      <c r="U2861" s="11"/>
      <c r="W2861" s="9"/>
      <c r="Y2861" s="3"/>
      <c r="Z2861" s="10"/>
      <c r="AA2861" s="9"/>
      <c r="AC2861" s="7"/>
    </row>
    <row r="2862" spans="20:29" hidden="1" x14ac:dyDescent="0.25">
      <c r="T2862" s="3"/>
      <c r="U2862" s="11"/>
      <c r="W2862" s="9"/>
      <c r="Y2862" s="3"/>
      <c r="Z2862" s="10"/>
      <c r="AA2862" s="9"/>
      <c r="AC2862" s="7"/>
    </row>
    <row r="2863" spans="20:29" hidden="1" x14ac:dyDescent="0.25">
      <c r="T2863" s="3"/>
      <c r="U2863" s="11"/>
      <c r="W2863" s="9"/>
      <c r="Y2863" s="3"/>
      <c r="Z2863" s="10"/>
      <c r="AA2863" s="9"/>
      <c r="AB2863" s="3"/>
      <c r="AC2863" s="7"/>
    </row>
    <row r="2864" spans="20:29" hidden="1" x14ac:dyDescent="0.25">
      <c r="T2864" s="3"/>
      <c r="U2864" s="11"/>
      <c r="W2864" s="9"/>
      <c r="Y2864" s="3"/>
      <c r="Z2864" s="10"/>
      <c r="AA2864" s="9"/>
      <c r="AB2864" s="3"/>
      <c r="AC2864" s="7"/>
    </row>
    <row r="2865" spans="20:29" hidden="1" x14ac:dyDescent="0.25">
      <c r="T2865" s="3"/>
      <c r="U2865" s="11"/>
      <c r="W2865" s="9"/>
      <c r="Y2865" s="3"/>
      <c r="Z2865" s="10"/>
      <c r="AA2865" s="9"/>
      <c r="AB2865" s="3"/>
      <c r="AC2865" s="7"/>
    </row>
    <row r="2866" spans="20:29" hidden="1" x14ac:dyDescent="0.25">
      <c r="T2866" s="3"/>
      <c r="U2866" s="11"/>
      <c r="W2866" s="9"/>
      <c r="Y2866" s="3"/>
      <c r="Z2866" s="10"/>
      <c r="AA2866" s="9"/>
      <c r="AB2866" s="3"/>
      <c r="AC2866" s="7"/>
    </row>
    <row r="2867" spans="20:29" hidden="1" x14ac:dyDescent="0.25">
      <c r="T2867" s="3"/>
      <c r="U2867" s="11"/>
      <c r="W2867" s="9"/>
      <c r="Y2867" s="3"/>
      <c r="Z2867" s="10"/>
      <c r="AA2867" s="9"/>
      <c r="AC2867" s="7"/>
    </row>
    <row r="2868" spans="20:29" hidden="1" x14ac:dyDescent="0.25">
      <c r="T2868" s="3"/>
      <c r="U2868" s="11"/>
      <c r="W2868" s="9"/>
      <c r="Y2868" s="3"/>
      <c r="Z2868" s="10"/>
      <c r="AA2868" s="9"/>
      <c r="AC2868" s="7"/>
    </row>
    <row r="2869" spans="20:29" hidden="1" x14ac:dyDescent="0.25">
      <c r="T2869" s="3"/>
      <c r="U2869" s="11"/>
      <c r="W2869" s="9"/>
      <c r="Y2869" s="3"/>
      <c r="Z2869" s="10"/>
      <c r="AA2869" s="9"/>
      <c r="AC2869" s="7"/>
    </row>
    <row r="2870" spans="20:29" hidden="1" x14ac:dyDescent="0.25">
      <c r="T2870" s="3"/>
      <c r="U2870" s="11"/>
      <c r="W2870" s="9"/>
      <c r="Y2870" s="3"/>
      <c r="Z2870" s="10"/>
      <c r="AA2870" s="9"/>
      <c r="AB2870" s="3"/>
      <c r="AC2870" s="7"/>
    </row>
    <row r="2871" spans="20:29" hidden="1" x14ac:dyDescent="0.25">
      <c r="T2871" s="3"/>
      <c r="U2871" s="11"/>
      <c r="W2871" s="9"/>
      <c r="Y2871" s="3"/>
      <c r="Z2871" s="10"/>
      <c r="AA2871" s="9"/>
      <c r="AB2871" s="3"/>
      <c r="AC2871" s="7"/>
    </row>
    <row r="2872" spans="20:29" hidden="1" x14ac:dyDescent="0.25">
      <c r="T2872" s="3"/>
      <c r="U2872" s="11"/>
      <c r="W2872" s="9"/>
      <c r="Y2872" s="3"/>
      <c r="Z2872" s="10"/>
      <c r="AA2872" s="9"/>
      <c r="AB2872" s="3"/>
      <c r="AC2872" s="7"/>
    </row>
    <row r="2873" spans="20:29" hidden="1" x14ac:dyDescent="0.25">
      <c r="T2873" s="3"/>
      <c r="U2873" s="11"/>
      <c r="W2873" s="9"/>
      <c r="Y2873" s="3"/>
      <c r="Z2873" s="10"/>
      <c r="AA2873" s="9"/>
      <c r="AB2873" s="3"/>
      <c r="AC2873" s="7"/>
    </row>
    <row r="2874" spans="20:29" hidden="1" x14ac:dyDescent="0.25">
      <c r="T2874" s="3"/>
      <c r="U2874" s="11"/>
      <c r="W2874" s="9"/>
      <c r="Y2874" s="3"/>
      <c r="Z2874" s="10"/>
      <c r="AA2874" s="9"/>
      <c r="AC2874" s="7"/>
    </row>
    <row r="2875" spans="20:29" hidden="1" x14ac:dyDescent="0.25">
      <c r="T2875" s="3"/>
      <c r="U2875" s="11"/>
      <c r="W2875" s="9"/>
      <c r="Y2875" s="3"/>
      <c r="Z2875" s="10"/>
      <c r="AA2875" s="9"/>
      <c r="AC2875" s="7"/>
    </row>
    <row r="2876" spans="20:29" hidden="1" x14ac:dyDescent="0.25">
      <c r="T2876" s="3"/>
      <c r="U2876" s="11"/>
      <c r="W2876" s="9"/>
      <c r="Y2876" s="3"/>
      <c r="Z2876" s="10"/>
      <c r="AA2876" s="9"/>
      <c r="AC2876" s="7"/>
    </row>
    <row r="2877" spans="20:29" hidden="1" x14ac:dyDescent="0.25">
      <c r="T2877" s="3"/>
      <c r="U2877" s="11"/>
      <c r="W2877" s="9"/>
      <c r="Y2877" s="3"/>
      <c r="Z2877" s="10"/>
      <c r="AA2877" s="9"/>
      <c r="AB2877" s="3"/>
      <c r="AC2877" s="7"/>
    </row>
    <row r="2878" spans="20:29" hidden="1" x14ac:dyDescent="0.25">
      <c r="T2878" s="3"/>
      <c r="U2878" s="11"/>
      <c r="W2878" s="9"/>
      <c r="Y2878" s="3"/>
      <c r="Z2878" s="10"/>
      <c r="AA2878" s="9"/>
      <c r="AB2878" s="3"/>
      <c r="AC2878" s="7"/>
    </row>
    <row r="2879" spans="20:29" hidden="1" x14ac:dyDescent="0.25">
      <c r="T2879" s="3"/>
      <c r="U2879" s="11"/>
      <c r="W2879" s="9"/>
      <c r="Y2879" s="3"/>
      <c r="Z2879" s="10"/>
      <c r="AA2879" s="9"/>
      <c r="AB2879" s="3"/>
      <c r="AC2879" s="7"/>
    </row>
    <row r="2880" spans="20:29" hidden="1" x14ac:dyDescent="0.25">
      <c r="T2880" s="3"/>
      <c r="U2880" s="11"/>
      <c r="W2880" s="9"/>
      <c r="Y2880" s="3"/>
      <c r="Z2880" s="10"/>
      <c r="AA2880" s="9"/>
      <c r="AB2880" s="3"/>
      <c r="AC2880" s="7"/>
    </row>
    <row r="2881" spans="20:29" hidden="1" x14ac:dyDescent="0.25">
      <c r="T2881" s="3"/>
      <c r="U2881" s="11"/>
      <c r="W2881" s="9"/>
      <c r="Y2881" s="3"/>
      <c r="Z2881" s="10"/>
      <c r="AA2881" s="9"/>
      <c r="AC2881" s="7"/>
    </row>
    <row r="2882" spans="20:29" hidden="1" x14ac:dyDescent="0.25">
      <c r="T2882" s="3"/>
      <c r="U2882" s="11"/>
      <c r="W2882" s="9"/>
      <c r="Y2882" s="3"/>
      <c r="Z2882" s="10"/>
      <c r="AA2882" s="9"/>
      <c r="AC2882" s="7"/>
    </row>
    <row r="2883" spans="20:29" hidden="1" x14ac:dyDescent="0.25">
      <c r="T2883" s="3"/>
      <c r="U2883" s="11"/>
      <c r="W2883" s="9"/>
      <c r="Y2883" s="3"/>
      <c r="Z2883" s="10"/>
      <c r="AA2883" s="9"/>
      <c r="AC2883" s="7"/>
    </row>
    <row r="2884" spans="20:29" hidden="1" x14ac:dyDescent="0.25">
      <c r="T2884" s="3"/>
      <c r="U2884" s="11"/>
      <c r="W2884" s="9"/>
      <c r="Y2884" s="3"/>
      <c r="Z2884" s="10"/>
      <c r="AA2884" s="9"/>
      <c r="AB2884" s="3"/>
      <c r="AC2884" s="7"/>
    </row>
    <row r="2885" spans="20:29" hidden="1" x14ac:dyDescent="0.25">
      <c r="T2885" s="3"/>
      <c r="U2885" s="11"/>
      <c r="W2885" s="9"/>
      <c r="Y2885" s="3"/>
      <c r="Z2885" s="10"/>
      <c r="AA2885" s="9"/>
      <c r="AB2885" s="3"/>
      <c r="AC2885" s="7"/>
    </row>
    <row r="2886" spans="20:29" hidden="1" x14ac:dyDescent="0.25">
      <c r="T2886" s="3"/>
      <c r="U2886" s="11"/>
      <c r="W2886" s="9"/>
      <c r="Y2886" s="3"/>
      <c r="Z2886" s="10"/>
      <c r="AA2886" s="9"/>
      <c r="AB2886" s="3"/>
      <c r="AC2886" s="7"/>
    </row>
    <row r="2887" spans="20:29" hidden="1" x14ac:dyDescent="0.25">
      <c r="T2887" s="3"/>
      <c r="U2887" s="11"/>
      <c r="W2887" s="9"/>
      <c r="Y2887" s="3"/>
      <c r="Z2887" s="10"/>
      <c r="AA2887" s="9"/>
      <c r="AB2887" s="3"/>
      <c r="AC2887" s="7"/>
    </row>
    <row r="2888" spans="20:29" hidden="1" x14ac:dyDescent="0.25">
      <c r="T2888" s="3"/>
      <c r="U2888" s="11"/>
      <c r="W2888" s="9"/>
      <c r="Y2888" s="3"/>
      <c r="Z2888" s="10"/>
      <c r="AA2888" s="9"/>
      <c r="AC2888" s="7"/>
    </row>
    <row r="2889" spans="20:29" hidden="1" x14ac:dyDescent="0.25">
      <c r="T2889" s="3"/>
      <c r="U2889" s="11"/>
      <c r="W2889" s="9"/>
      <c r="Y2889" s="3"/>
      <c r="Z2889" s="10"/>
      <c r="AA2889" s="9"/>
      <c r="AC2889" s="7"/>
    </row>
    <row r="2890" spans="20:29" hidden="1" x14ac:dyDescent="0.25">
      <c r="T2890" s="3"/>
      <c r="U2890" s="11"/>
      <c r="W2890" s="9"/>
      <c r="Y2890" s="3"/>
      <c r="Z2890" s="10"/>
      <c r="AA2890" s="9"/>
      <c r="AC2890" s="7"/>
    </row>
    <row r="2891" spans="20:29" hidden="1" x14ac:dyDescent="0.25">
      <c r="T2891" s="3"/>
      <c r="U2891" s="11"/>
      <c r="W2891" s="9"/>
      <c r="Y2891" s="3"/>
      <c r="Z2891" s="10"/>
      <c r="AA2891" s="9"/>
      <c r="AB2891" s="3"/>
      <c r="AC2891" s="7"/>
    </row>
    <row r="2892" spans="20:29" hidden="1" x14ac:dyDescent="0.25">
      <c r="T2892" s="3"/>
      <c r="U2892" s="11"/>
      <c r="W2892" s="9"/>
      <c r="Y2892" s="3"/>
      <c r="Z2892" s="10"/>
      <c r="AA2892" s="9"/>
      <c r="AB2892" s="3"/>
      <c r="AC2892" s="7"/>
    </row>
    <row r="2893" spans="20:29" hidden="1" x14ac:dyDescent="0.25">
      <c r="T2893" s="3"/>
      <c r="U2893" s="11"/>
      <c r="W2893" s="9"/>
      <c r="Y2893" s="3"/>
      <c r="Z2893" s="10"/>
      <c r="AA2893" s="9"/>
      <c r="AB2893" s="3"/>
      <c r="AC2893" s="7"/>
    </row>
    <row r="2894" spans="20:29" hidden="1" x14ac:dyDescent="0.25">
      <c r="T2894" s="3"/>
      <c r="U2894" s="11"/>
      <c r="W2894" s="9"/>
      <c r="Y2894" s="3"/>
      <c r="Z2894" s="10"/>
      <c r="AA2894" s="9"/>
      <c r="AB2894" s="3"/>
      <c r="AC2894" s="7"/>
    </row>
    <row r="2895" spans="20:29" hidden="1" x14ac:dyDescent="0.25">
      <c r="T2895" s="3"/>
      <c r="U2895" s="11"/>
      <c r="W2895" s="9"/>
      <c r="Y2895" s="3"/>
      <c r="Z2895" s="10"/>
      <c r="AA2895" s="9"/>
      <c r="AC2895" s="7"/>
    </row>
    <row r="2896" spans="20:29" hidden="1" x14ac:dyDescent="0.25">
      <c r="T2896" s="3"/>
      <c r="U2896" s="11"/>
      <c r="W2896" s="9"/>
      <c r="Y2896" s="3"/>
      <c r="Z2896" s="10"/>
      <c r="AA2896" s="9"/>
      <c r="AC2896" s="7"/>
    </row>
    <row r="2897" spans="20:29" hidden="1" x14ac:dyDescent="0.25">
      <c r="T2897" s="3"/>
      <c r="U2897" s="11"/>
      <c r="W2897" s="9"/>
      <c r="Y2897" s="3"/>
      <c r="Z2897" s="10"/>
      <c r="AA2897" s="9"/>
      <c r="AC2897" s="7"/>
    </row>
    <row r="2898" spans="20:29" hidden="1" x14ac:dyDescent="0.25">
      <c r="T2898" s="3"/>
      <c r="U2898" s="11"/>
      <c r="W2898" s="9"/>
      <c r="Y2898" s="3"/>
      <c r="Z2898" s="10"/>
      <c r="AA2898" s="9"/>
      <c r="AB2898" s="3"/>
      <c r="AC2898" s="7"/>
    </row>
    <row r="2899" spans="20:29" hidden="1" x14ac:dyDescent="0.25">
      <c r="T2899" s="3"/>
      <c r="U2899" s="11"/>
      <c r="W2899" s="9"/>
      <c r="Y2899" s="3"/>
      <c r="Z2899" s="10"/>
      <c r="AA2899" s="9"/>
      <c r="AB2899" s="3"/>
      <c r="AC2899" s="7"/>
    </row>
    <row r="2900" spans="20:29" hidden="1" x14ac:dyDescent="0.25">
      <c r="T2900" s="3"/>
      <c r="U2900" s="11"/>
      <c r="W2900" s="9"/>
      <c r="Y2900" s="3"/>
      <c r="Z2900" s="10"/>
      <c r="AA2900" s="9"/>
      <c r="AB2900" s="3"/>
      <c r="AC2900" s="7"/>
    </row>
    <row r="2901" spans="20:29" hidden="1" x14ac:dyDescent="0.25">
      <c r="T2901" s="3"/>
      <c r="U2901" s="11"/>
      <c r="W2901" s="9"/>
      <c r="Y2901" s="3"/>
      <c r="Z2901" s="10"/>
      <c r="AA2901" s="9"/>
      <c r="AB2901" s="3"/>
      <c r="AC2901" s="7"/>
    </row>
    <row r="2902" spans="20:29" hidden="1" x14ac:dyDescent="0.25">
      <c r="T2902" s="3"/>
      <c r="U2902" s="11"/>
      <c r="W2902" s="9"/>
      <c r="Y2902" s="3"/>
      <c r="Z2902" s="10"/>
      <c r="AA2902" s="9"/>
      <c r="AC2902" s="7"/>
    </row>
    <row r="2903" spans="20:29" hidden="1" x14ac:dyDescent="0.25">
      <c r="T2903" s="3"/>
      <c r="U2903" s="11"/>
      <c r="W2903" s="9"/>
      <c r="Y2903" s="3"/>
      <c r="Z2903" s="10"/>
      <c r="AA2903" s="9"/>
      <c r="AC2903" s="7"/>
    </row>
    <row r="2904" spans="20:29" hidden="1" x14ac:dyDescent="0.25">
      <c r="T2904" s="3"/>
      <c r="U2904" s="11"/>
      <c r="W2904" s="9"/>
      <c r="Y2904" s="3"/>
      <c r="Z2904" s="10"/>
      <c r="AA2904" s="9"/>
      <c r="AC2904" s="7"/>
    </row>
    <row r="2905" spans="20:29" hidden="1" x14ac:dyDescent="0.25">
      <c r="T2905" s="3"/>
      <c r="U2905" s="11"/>
      <c r="W2905" s="9"/>
      <c r="Y2905" s="3"/>
      <c r="Z2905" s="10"/>
      <c r="AA2905" s="9"/>
      <c r="AB2905" s="3"/>
      <c r="AC2905" s="7"/>
    </row>
    <row r="2906" spans="20:29" hidden="1" x14ac:dyDescent="0.25">
      <c r="T2906" s="3"/>
      <c r="U2906" s="11"/>
      <c r="W2906" s="9"/>
      <c r="Y2906" s="3"/>
      <c r="Z2906" s="10"/>
      <c r="AA2906" s="9"/>
      <c r="AB2906" s="3"/>
      <c r="AC2906" s="7"/>
    </row>
    <row r="2907" spans="20:29" hidden="1" x14ac:dyDescent="0.25">
      <c r="T2907" s="3"/>
      <c r="U2907" s="11"/>
      <c r="W2907" s="9"/>
      <c r="Y2907" s="3"/>
      <c r="Z2907" s="10"/>
      <c r="AA2907" s="9"/>
      <c r="AB2907" s="3"/>
      <c r="AC2907" s="7"/>
    </row>
    <row r="2908" spans="20:29" hidden="1" x14ac:dyDescent="0.25">
      <c r="T2908" s="3"/>
      <c r="U2908" s="11"/>
      <c r="W2908" s="9"/>
      <c r="Y2908" s="3"/>
      <c r="Z2908" s="10"/>
      <c r="AA2908" s="9"/>
      <c r="AB2908" s="3"/>
      <c r="AC2908" s="7"/>
    </row>
    <row r="2909" spans="20:29" hidden="1" x14ac:dyDescent="0.25">
      <c r="T2909" s="3"/>
      <c r="U2909" s="11"/>
      <c r="W2909" s="9"/>
      <c r="Y2909" s="3"/>
      <c r="Z2909" s="10"/>
      <c r="AA2909" s="9"/>
      <c r="AC2909" s="7"/>
    </row>
    <row r="2910" spans="20:29" hidden="1" x14ac:dyDescent="0.25">
      <c r="T2910" s="3"/>
      <c r="U2910" s="11"/>
      <c r="W2910" s="9"/>
      <c r="Y2910" s="3"/>
      <c r="Z2910" s="10"/>
      <c r="AA2910" s="9"/>
      <c r="AC2910" s="7"/>
    </row>
    <row r="2911" spans="20:29" hidden="1" x14ac:dyDescent="0.25">
      <c r="T2911" s="3"/>
      <c r="U2911" s="11"/>
      <c r="W2911" s="9"/>
      <c r="Y2911" s="3"/>
      <c r="Z2911" s="10"/>
      <c r="AA2911" s="9"/>
      <c r="AC2911" s="7"/>
    </row>
    <row r="2912" spans="20:29" hidden="1" x14ac:dyDescent="0.25">
      <c r="T2912" s="3"/>
      <c r="U2912" s="11"/>
      <c r="W2912" s="9"/>
      <c r="Y2912" s="3"/>
      <c r="Z2912" s="10"/>
      <c r="AA2912" s="9"/>
      <c r="AB2912" s="3"/>
      <c r="AC2912" s="7"/>
    </row>
    <row r="2913" spans="20:29" hidden="1" x14ac:dyDescent="0.25">
      <c r="T2913" s="3"/>
      <c r="U2913" s="11"/>
      <c r="W2913" s="9"/>
      <c r="Y2913" s="3"/>
      <c r="Z2913" s="10"/>
      <c r="AA2913" s="9"/>
      <c r="AB2913" s="3"/>
      <c r="AC2913" s="7"/>
    </row>
    <row r="2914" spans="20:29" hidden="1" x14ac:dyDescent="0.25">
      <c r="T2914" s="3"/>
      <c r="U2914" s="11"/>
      <c r="W2914" s="9"/>
      <c r="Y2914" s="3"/>
      <c r="Z2914" s="10"/>
      <c r="AA2914" s="9"/>
      <c r="AB2914" s="3"/>
      <c r="AC2914" s="7"/>
    </row>
    <row r="2915" spans="20:29" hidden="1" x14ac:dyDescent="0.25">
      <c r="T2915" s="3"/>
      <c r="U2915" s="11"/>
      <c r="W2915" s="9"/>
      <c r="Y2915" s="3"/>
      <c r="Z2915" s="10"/>
      <c r="AA2915" s="9"/>
      <c r="AB2915" s="3"/>
      <c r="AC2915" s="7"/>
    </row>
    <row r="2916" spans="20:29" hidden="1" x14ac:dyDescent="0.25">
      <c r="T2916" s="3"/>
      <c r="U2916" s="11"/>
      <c r="W2916" s="9"/>
      <c r="Y2916" s="3"/>
      <c r="Z2916" s="10"/>
      <c r="AA2916" s="9"/>
      <c r="AC2916" s="7"/>
    </row>
    <row r="2917" spans="20:29" hidden="1" x14ac:dyDescent="0.25">
      <c r="T2917" s="3"/>
      <c r="U2917" s="11"/>
      <c r="W2917" s="9"/>
      <c r="Y2917" s="3"/>
      <c r="Z2917" s="10"/>
      <c r="AA2917" s="9"/>
      <c r="AC2917" s="7"/>
    </row>
    <row r="2918" spans="20:29" hidden="1" x14ac:dyDescent="0.25">
      <c r="T2918" s="3"/>
      <c r="U2918" s="11"/>
      <c r="W2918" s="9"/>
      <c r="Y2918" s="3"/>
      <c r="Z2918" s="10"/>
      <c r="AA2918" s="9"/>
      <c r="AC2918" s="7"/>
    </row>
    <row r="2919" spans="20:29" hidden="1" x14ac:dyDescent="0.25">
      <c r="T2919" s="3"/>
      <c r="U2919" s="11"/>
      <c r="W2919" s="9"/>
      <c r="Y2919" s="3"/>
      <c r="Z2919" s="10"/>
      <c r="AA2919" s="9"/>
      <c r="AB2919" s="3"/>
      <c r="AC2919" s="7"/>
    </row>
    <row r="2920" spans="20:29" hidden="1" x14ac:dyDescent="0.25">
      <c r="T2920" s="3"/>
      <c r="U2920" s="11"/>
      <c r="W2920" s="9"/>
      <c r="Y2920" s="3"/>
      <c r="Z2920" s="10"/>
      <c r="AA2920" s="9"/>
      <c r="AB2920" s="3"/>
      <c r="AC2920" s="7"/>
    </row>
    <row r="2921" spans="20:29" hidden="1" x14ac:dyDescent="0.25">
      <c r="T2921" s="3"/>
      <c r="U2921" s="11"/>
      <c r="W2921" s="9"/>
      <c r="Y2921" s="3"/>
      <c r="Z2921" s="10"/>
      <c r="AA2921" s="9"/>
      <c r="AB2921" s="3"/>
      <c r="AC2921" s="7"/>
    </row>
    <row r="2922" spans="20:29" hidden="1" x14ac:dyDescent="0.25">
      <c r="T2922" s="3"/>
      <c r="U2922" s="11"/>
      <c r="W2922" s="9"/>
      <c r="Y2922" s="3"/>
      <c r="Z2922" s="10"/>
      <c r="AA2922" s="9"/>
      <c r="AB2922" s="3"/>
      <c r="AC2922" s="7"/>
    </row>
    <row r="2923" spans="20:29" hidden="1" x14ac:dyDescent="0.25">
      <c r="T2923" s="3"/>
      <c r="U2923" s="11"/>
      <c r="W2923" s="9"/>
      <c r="Y2923" s="3"/>
      <c r="Z2923" s="10"/>
      <c r="AA2923" s="9"/>
      <c r="AC2923" s="7"/>
    </row>
    <row r="2924" spans="20:29" hidden="1" x14ac:dyDescent="0.25">
      <c r="T2924" s="3"/>
      <c r="U2924" s="11"/>
      <c r="W2924" s="9"/>
      <c r="Y2924" s="3"/>
      <c r="Z2924" s="10"/>
      <c r="AA2924" s="9"/>
      <c r="AC2924" s="7"/>
    </row>
    <row r="2925" spans="20:29" hidden="1" x14ac:dyDescent="0.25">
      <c r="T2925" s="3"/>
      <c r="U2925" s="11"/>
      <c r="W2925" s="9"/>
      <c r="Y2925" s="3"/>
      <c r="Z2925" s="10"/>
      <c r="AA2925" s="9"/>
      <c r="AC2925" s="7"/>
    </row>
    <row r="2926" spans="20:29" hidden="1" x14ac:dyDescent="0.25">
      <c r="T2926" s="3"/>
      <c r="U2926" s="11"/>
      <c r="W2926" s="9"/>
      <c r="Y2926" s="3"/>
      <c r="Z2926" s="10"/>
      <c r="AA2926" s="9"/>
      <c r="AB2926" s="3"/>
      <c r="AC2926" s="7"/>
    </row>
    <row r="2927" spans="20:29" hidden="1" x14ac:dyDescent="0.25">
      <c r="T2927" s="3"/>
      <c r="U2927" s="11"/>
      <c r="W2927" s="9"/>
      <c r="Y2927" s="3"/>
      <c r="Z2927" s="10"/>
      <c r="AA2927" s="9"/>
      <c r="AB2927" s="3"/>
      <c r="AC2927" s="7"/>
    </row>
    <row r="2928" spans="20:29" hidden="1" x14ac:dyDescent="0.25">
      <c r="T2928" s="3"/>
      <c r="U2928" s="11"/>
      <c r="W2928" s="9"/>
      <c r="Y2928" s="3"/>
      <c r="Z2928" s="10"/>
      <c r="AA2928" s="9"/>
      <c r="AB2928" s="3"/>
      <c r="AC2928" s="7"/>
    </row>
    <row r="2929" spans="20:29" hidden="1" x14ac:dyDescent="0.25">
      <c r="T2929" s="3"/>
      <c r="U2929" s="11"/>
      <c r="W2929" s="9"/>
      <c r="Y2929" s="3"/>
      <c r="Z2929" s="10"/>
      <c r="AA2929" s="9"/>
      <c r="AB2929" s="3"/>
      <c r="AC2929" s="7"/>
    </row>
    <row r="2930" spans="20:29" hidden="1" x14ac:dyDescent="0.25">
      <c r="T2930" s="3"/>
      <c r="U2930" s="11"/>
      <c r="W2930" s="9"/>
      <c r="Y2930" s="3"/>
      <c r="Z2930" s="10"/>
      <c r="AA2930" s="9"/>
      <c r="AB2930" s="3"/>
      <c r="AC2930" s="7"/>
    </row>
    <row r="2931" spans="20:29" hidden="1" x14ac:dyDescent="0.25">
      <c r="T2931" s="3"/>
      <c r="U2931" s="11"/>
      <c r="W2931" s="9"/>
      <c r="Y2931" s="3"/>
      <c r="Z2931" s="10"/>
      <c r="AA2931" s="9"/>
      <c r="AB2931" s="3"/>
      <c r="AC2931" s="7"/>
    </row>
    <row r="2932" spans="20:29" hidden="1" x14ac:dyDescent="0.25">
      <c r="T2932" s="3"/>
      <c r="U2932" s="11"/>
      <c r="W2932" s="9"/>
      <c r="Y2932" s="3"/>
      <c r="Z2932" s="10"/>
      <c r="AA2932" s="9"/>
      <c r="AC2932" s="7"/>
    </row>
    <row r="2933" spans="20:29" hidden="1" x14ac:dyDescent="0.25">
      <c r="T2933" s="3"/>
      <c r="U2933" s="11"/>
      <c r="W2933" s="9"/>
      <c r="Y2933" s="3"/>
      <c r="Z2933" s="10"/>
      <c r="AA2933" s="9"/>
      <c r="AC2933" s="7"/>
    </row>
    <row r="2934" spans="20:29" hidden="1" x14ac:dyDescent="0.25">
      <c r="T2934" s="3"/>
      <c r="U2934" s="11"/>
      <c r="W2934" s="9"/>
      <c r="Y2934" s="3"/>
      <c r="Z2934" s="10"/>
      <c r="AA2934" s="9"/>
      <c r="AC2934" s="7"/>
    </row>
    <row r="2935" spans="20:29" hidden="1" x14ac:dyDescent="0.25">
      <c r="T2935" s="3"/>
      <c r="U2935" s="11"/>
      <c r="W2935" s="9"/>
      <c r="Y2935" s="3"/>
      <c r="Z2935" s="10"/>
      <c r="AA2935" s="9"/>
      <c r="AB2935" s="3"/>
      <c r="AC2935" s="7"/>
    </row>
    <row r="2936" spans="20:29" hidden="1" x14ac:dyDescent="0.25">
      <c r="T2936" s="3"/>
      <c r="U2936" s="11"/>
      <c r="W2936" s="9"/>
      <c r="Y2936" s="3"/>
      <c r="Z2936" s="10"/>
      <c r="AA2936" s="9"/>
      <c r="AB2936" s="3"/>
      <c r="AC2936" s="7"/>
    </row>
    <row r="2937" spans="20:29" hidden="1" x14ac:dyDescent="0.25">
      <c r="T2937" s="3"/>
      <c r="U2937" s="11"/>
      <c r="W2937" s="9"/>
      <c r="Y2937" s="3"/>
      <c r="Z2937" s="10"/>
      <c r="AA2937" s="9"/>
      <c r="AB2937" s="3"/>
      <c r="AC2937" s="7"/>
    </row>
    <row r="2938" spans="20:29" hidden="1" x14ac:dyDescent="0.25">
      <c r="T2938" s="3"/>
      <c r="U2938" s="11"/>
      <c r="W2938" s="9"/>
      <c r="Y2938" s="3"/>
      <c r="Z2938" s="10"/>
      <c r="AA2938" s="9"/>
      <c r="AB2938" s="3"/>
      <c r="AC2938" s="7"/>
    </row>
    <row r="2939" spans="20:29" hidden="1" x14ac:dyDescent="0.25">
      <c r="T2939" s="3"/>
      <c r="U2939" s="11"/>
      <c r="W2939" s="9"/>
      <c r="Y2939" s="3"/>
      <c r="Z2939" s="10"/>
      <c r="AA2939" s="9"/>
      <c r="AC2939" s="7"/>
    </row>
    <row r="2940" spans="20:29" hidden="1" x14ac:dyDescent="0.25">
      <c r="T2940" s="3"/>
      <c r="U2940" s="11"/>
      <c r="W2940" s="9"/>
      <c r="Y2940" s="3"/>
      <c r="Z2940" s="10"/>
      <c r="AA2940" s="9"/>
      <c r="AC2940" s="7"/>
    </row>
    <row r="2941" spans="20:29" hidden="1" x14ac:dyDescent="0.25">
      <c r="T2941" s="3"/>
      <c r="U2941" s="11"/>
      <c r="W2941" s="9"/>
      <c r="Y2941" s="3"/>
      <c r="Z2941" s="10"/>
      <c r="AA2941" s="9"/>
      <c r="AC2941" s="7"/>
    </row>
    <row r="2942" spans="20:29" hidden="1" x14ac:dyDescent="0.25">
      <c r="T2942" s="3"/>
      <c r="U2942" s="11"/>
      <c r="W2942" s="9"/>
      <c r="Y2942" s="3"/>
      <c r="Z2942" s="10"/>
      <c r="AA2942" s="9"/>
      <c r="AB2942" s="3"/>
      <c r="AC2942" s="7"/>
    </row>
    <row r="2943" spans="20:29" hidden="1" x14ac:dyDescent="0.25">
      <c r="T2943" s="3"/>
      <c r="U2943" s="11"/>
      <c r="W2943" s="9"/>
      <c r="Y2943" s="3"/>
      <c r="Z2943" s="10"/>
      <c r="AA2943" s="9"/>
      <c r="AB2943" s="3"/>
      <c r="AC2943" s="7"/>
    </row>
    <row r="2944" spans="20:29" hidden="1" x14ac:dyDescent="0.25">
      <c r="T2944" s="3"/>
      <c r="U2944" s="11"/>
      <c r="W2944" s="9"/>
      <c r="Y2944" s="3"/>
      <c r="Z2944" s="10"/>
      <c r="AA2944" s="9"/>
      <c r="AB2944" s="3"/>
      <c r="AC2944" s="7"/>
    </row>
    <row r="2945" spans="20:29" hidden="1" x14ac:dyDescent="0.25">
      <c r="T2945" s="3"/>
      <c r="U2945" s="11"/>
      <c r="W2945" s="9"/>
      <c r="Y2945" s="3"/>
      <c r="Z2945" s="10"/>
      <c r="AA2945" s="9"/>
      <c r="AB2945" s="3"/>
      <c r="AC2945" s="7"/>
    </row>
    <row r="2946" spans="20:29" hidden="1" x14ac:dyDescent="0.25">
      <c r="T2946" s="3"/>
      <c r="U2946" s="11"/>
      <c r="W2946" s="9"/>
      <c r="Y2946" s="3"/>
      <c r="Z2946" s="10"/>
      <c r="AA2946" s="9"/>
      <c r="AC2946" s="7"/>
    </row>
    <row r="2947" spans="20:29" hidden="1" x14ac:dyDescent="0.25">
      <c r="T2947" s="3"/>
      <c r="U2947" s="11"/>
      <c r="W2947" s="9"/>
      <c r="Y2947" s="3"/>
      <c r="Z2947" s="10"/>
      <c r="AA2947" s="9"/>
      <c r="AC2947" s="7"/>
    </row>
    <row r="2948" spans="20:29" hidden="1" x14ac:dyDescent="0.25">
      <c r="T2948" s="3"/>
      <c r="U2948" s="11"/>
      <c r="W2948" s="9"/>
      <c r="Y2948" s="3"/>
      <c r="Z2948" s="10"/>
      <c r="AA2948" s="9"/>
      <c r="AC2948" s="7"/>
    </row>
    <row r="2949" spans="20:29" hidden="1" x14ac:dyDescent="0.25">
      <c r="T2949" s="3"/>
      <c r="U2949" s="11"/>
      <c r="W2949" s="9"/>
      <c r="Y2949" s="3"/>
      <c r="Z2949" s="10"/>
      <c r="AA2949" s="9"/>
      <c r="AB2949" s="3"/>
      <c r="AC2949" s="7"/>
    </row>
    <row r="2950" spans="20:29" hidden="1" x14ac:dyDescent="0.25">
      <c r="T2950" s="3"/>
      <c r="U2950" s="11"/>
      <c r="W2950" s="9"/>
      <c r="Y2950" s="3"/>
      <c r="Z2950" s="10"/>
      <c r="AA2950" s="9"/>
      <c r="AB2950" s="3"/>
      <c r="AC2950" s="7"/>
    </row>
    <row r="2951" spans="20:29" hidden="1" x14ac:dyDescent="0.25">
      <c r="T2951" s="3"/>
      <c r="U2951" s="11"/>
      <c r="W2951" s="9"/>
      <c r="Y2951" s="3"/>
      <c r="Z2951" s="10"/>
      <c r="AA2951" s="9"/>
      <c r="AB2951" s="3"/>
      <c r="AC2951" s="7"/>
    </row>
    <row r="2952" spans="20:29" hidden="1" x14ac:dyDescent="0.25">
      <c r="T2952" s="3"/>
      <c r="U2952" s="11"/>
      <c r="W2952" s="9"/>
      <c r="Y2952" s="3"/>
      <c r="Z2952" s="10"/>
      <c r="AA2952" s="9"/>
      <c r="AB2952" s="3"/>
      <c r="AC2952" s="7"/>
    </row>
    <row r="2953" spans="20:29" hidden="1" x14ac:dyDescent="0.25">
      <c r="T2953" s="3"/>
      <c r="U2953" s="11"/>
      <c r="W2953" s="9"/>
      <c r="Y2953" s="3"/>
      <c r="Z2953" s="10"/>
      <c r="AA2953" s="9"/>
      <c r="AC2953" s="7"/>
    </row>
    <row r="2954" spans="20:29" hidden="1" x14ac:dyDescent="0.25">
      <c r="T2954" s="3"/>
      <c r="U2954" s="11"/>
      <c r="W2954" s="9"/>
      <c r="Y2954" s="3"/>
      <c r="Z2954" s="10"/>
      <c r="AA2954" s="9"/>
      <c r="AC2954" s="7"/>
    </row>
    <row r="2955" spans="20:29" hidden="1" x14ac:dyDescent="0.25">
      <c r="T2955" s="3"/>
      <c r="U2955" s="11"/>
      <c r="W2955" s="9"/>
      <c r="Y2955" s="3"/>
      <c r="Z2955" s="10"/>
      <c r="AA2955" s="9"/>
      <c r="AC2955" s="7"/>
    </row>
    <row r="2956" spans="20:29" hidden="1" x14ac:dyDescent="0.25">
      <c r="T2956" s="3"/>
      <c r="U2956" s="11"/>
      <c r="W2956" s="9"/>
      <c r="Y2956" s="3"/>
      <c r="Z2956" s="10"/>
      <c r="AA2956" s="9"/>
      <c r="AB2956" s="3"/>
      <c r="AC2956" s="7"/>
    </row>
    <row r="2957" spans="20:29" hidden="1" x14ac:dyDescent="0.25">
      <c r="T2957" s="3"/>
      <c r="U2957" s="11"/>
      <c r="W2957" s="9"/>
      <c r="Y2957" s="3"/>
      <c r="Z2957" s="10"/>
      <c r="AA2957" s="9"/>
      <c r="AB2957" s="3"/>
      <c r="AC2957" s="7"/>
    </row>
    <row r="2958" spans="20:29" hidden="1" x14ac:dyDescent="0.25">
      <c r="T2958" s="3"/>
      <c r="U2958" s="11"/>
      <c r="W2958" s="9"/>
      <c r="Y2958" s="3"/>
      <c r="Z2958" s="10"/>
      <c r="AA2958" s="9"/>
      <c r="AB2958" s="3"/>
      <c r="AC2958" s="7"/>
    </row>
    <row r="2959" spans="20:29" hidden="1" x14ac:dyDescent="0.25">
      <c r="T2959" s="3"/>
      <c r="U2959" s="11"/>
      <c r="W2959" s="9"/>
      <c r="Y2959" s="3"/>
      <c r="Z2959" s="10"/>
      <c r="AA2959" s="9"/>
      <c r="AB2959" s="3"/>
      <c r="AC2959" s="7"/>
    </row>
    <row r="2960" spans="20:29" hidden="1" x14ac:dyDescent="0.25">
      <c r="T2960" s="3"/>
      <c r="U2960" s="11"/>
      <c r="W2960" s="9"/>
      <c r="Y2960" s="3"/>
      <c r="Z2960" s="10"/>
      <c r="AA2960" s="9"/>
      <c r="AC2960" s="7"/>
    </row>
    <row r="2961" spans="20:29" hidden="1" x14ac:dyDescent="0.25">
      <c r="T2961" s="3"/>
      <c r="U2961" s="11"/>
      <c r="W2961" s="9"/>
      <c r="Y2961" s="3"/>
      <c r="Z2961" s="10"/>
      <c r="AA2961" s="9"/>
      <c r="AC2961" s="7"/>
    </row>
    <row r="2962" spans="20:29" hidden="1" x14ac:dyDescent="0.25">
      <c r="T2962" s="3"/>
      <c r="U2962" s="11"/>
      <c r="W2962" s="9"/>
      <c r="Y2962" s="3"/>
      <c r="Z2962" s="10"/>
      <c r="AA2962" s="9"/>
      <c r="AC2962" s="7"/>
    </row>
    <row r="2963" spans="20:29" hidden="1" x14ac:dyDescent="0.25">
      <c r="T2963" s="3"/>
      <c r="U2963" s="11"/>
      <c r="W2963" s="9"/>
      <c r="Y2963" s="3"/>
      <c r="Z2963" s="10"/>
      <c r="AA2963" s="9"/>
      <c r="AB2963" s="3"/>
      <c r="AC2963" s="7"/>
    </row>
    <row r="2964" spans="20:29" hidden="1" x14ac:dyDescent="0.25">
      <c r="T2964" s="3"/>
      <c r="U2964" s="11"/>
      <c r="W2964" s="9"/>
      <c r="Y2964" s="3"/>
      <c r="Z2964" s="10"/>
      <c r="AA2964" s="9"/>
      <c r="AB2964" s="3"/>
      <c r="AC2964" s="7"/>
    </row>
    <row r="2965" spans="20:29" hidden="1" x14ac:dyDescent="0.25">
      <c r="T2965" s="3"/>
      <c r="U2965" s="11"/>
      <c r="W2965" s="9"/>
      <c r="Y2965" s="3"/>
      <c r="Z2965" s="10"/>
      <c r="AA2965" s="9"/>
      <c r="AB2965" s="3"/>
      <c r="AC2965" s="7"/>
    </row>
    <row r="2966" spans="20:29" hidden="1" x14ac:dyDescent="0.25">
      <c r="T2966" s="3"/>
      <c r="U2966" s="11"/>
      <c r="W2966" s="9"/>
      <c r="Y2966" s="3"/>
      <c r="Z2966" s="10"/>
      <c r="AA2966" s="9"/>
      <c r="AB2966" s="3"/>
      <c r="AC2966" s="7"/>
    </row>
    <row r="2967" spans="20:29" hidden="1" x14ac:dyDescent="0.25">
      <c r="T2967" s="3"/>
      <c r="U2967" s="11"/>
      <c r="W2967" s="9"/>
      <c r="Y2967" s="3"/>
      <c r="Z2967" s="10"/>
      <c r="AA2967" s="9"/>
      <c r="AC2967" s="7"/>
    </row>
    <row r="2968" spans="20:29" hidden="1" x14ac:dyDescent="0.25">
      <c r="T2968" s="3"/>
      <c r="U2968" s="11"/>
      <c r="W2968" s="9"/>
      <c r="Y2968" s="3"/>
      <c r="Z2968" s="10"/>
      <c r="AA2968" s="9"/>
      <c r="AC2968" s="7"/>
    </row>
    <row r="2969" spans="20:29" hidden="1" x14ac:dyDescent="0.25">
      <c r="T2969" s="3"/>
      <c r="U2969" s="11"/>
      <c r="W2969" s="9"/>
      <c r="Y2969" s="3"/>
      <c r="Z2969" s="10"/>
      <c r="AA2969" s="9"/>
      <c r="AC2969" s="7"/>
    </row>
    <row r="2970" spans="20:29" hidden="1" x14ac:dyDescent="0.25">
      <c r="T2970" s="3"/>
      <c r="U2970" s="11"/>
      <c r="W2970" s="9"/>
      <c r="Y2970" s="3"/>
      <c r="Z2970" s="10"/>
      <c r="AA2970" s="9"/>
      <c r="AB2970" s="3"/>
      <c r="AC2970" s="7"/>
    </row>
    <row r="2971" spans="20:29" hidden="1" x14ac:dyDescent="0.25">
      <c r="T2971" s="3"/>
      <c r="U2971" s="11"/>
      <c r="W2971" s="9"/>
      <c r="Y2971" s="3"/>
      <c r="Z2971" s="10"/>
      <c r="AA2971" s="9"/>
      <c r="AB2971" s="3"/>
      <c r="AC2971" s="7"/>
    </row>
    <row r="2972" spans="20:29" hidden="1" x14ac:dyDescent="0.25">
      <c r="T2972" s="3"/>
      <c r="U2972" s="11"/>
      <c r="W2972" s="9"/>
      <c r="Y2972" s="3"/>
      <c r="Z2972" s="10"/>
      <c r="AA2972" s="9"/>
      <c r="AB2972" s="3"/>
      <c r="AC2972" s="7"/>
    </row>
    <row r="2973" spans="20:29" hidden="1" x14ac:dyDescent="0.25">
      <c r="T2973" s="3"/>
      <c r="U2973" s="11"/>
      <c r="W2973" s="9"/>
      <c r="Y2973" s="3"/>
      <c r="Z2973" s="10"/>
      <c r="AA2973" s="9"/>
      <c r="AB2973" s="3"/>
      <c r="AC2973" s="7"/>
    </row>
    <row r="2974" spans="20:29" hidden="1" x14ac:dyDescent="0.25">
      <c r="T2974" s="3"/>
      <c r="U2974" s="11"/>
      <c r="W2974" s="9"/>
      <c r="Y2974" s="3"/>
      <c r="Z2974" s="10"/>
      <c r="AA2974" s="9"/>
      <c r="AC2974" s="7"/>
    </row>
    <row r="2975" spans="20:29" hidden="1" x14ac:dyDescent="0.25">
      <c r="T2975" s="3"/>
      <c r="U2975" s="11"/>
      <c r="W2975" s="9"/>
      <c r="Y2975" s="3"/>
      <c r="Z2975" s="10"/>
      <c r="AA2975" s="9"/>
      <c r="AC2975" s="7"/>
    </row>
    <row r="2976" spans="20:29" hidden="1" x14ac:dyDescent="0.25">
      <c r="T2976" s="3"/>
      <c r="U2976" s="11"/>
      <c r="W2976" s="9"/>
      <c r="Y2976" s="3"/>
      <c r="Z2976" s="10"/>
      <c r="AA2976" s="9"/>
      <c r="AC2976" s="7"/>
    </row>
    <row r="2977" spans="20:29" hidden="1" x14ac:dyDescent="0.25">
      <c r="T2977" s="3"/>
      <c r="U2977" s="11"/>
      <c r="W2977" s="9"/>
      <c r="Y2977" s="3"/>
      <c r="Z2977" s="10"/>
      <c r="AA2977" s="9"/>
      <c r="AB2977" s="3"/>
      <c r="AC2977" s="7"/>
    </row>
    <row r="2978" spans="20:29" hidden="1" x14ac:dyDescent="0.25">
      <c r="T2978" s="3"/>
      <c r="U2978" s="11"/>
      <c r="W2978" s="9"/>
      <c r="Y2978" s="3"/>
      <c r="Z2978" s="10"/>
      <c r="AA2978" s="9"/>
      <c r="AB2978" s="3"/>
      <c r="AC2978" s="7"/>
    </row>
    <row r="2979" spans="20:29" hidden="1" x14ac:dyDescent="0.25">
      <c r="T2979" s="3"/>
      <c r="U2979" s="11"/>
      <c r="W2979" s="9"/>
      <c r="Y2979" s="3"/>
      <c r="Z2979" s="10"/>
      <c r="AA2979" s="9"/>
      <c r="AB2979" s="3"/>
      <c r="AC2979" s="7"/>
    </row>
    <row r="2980" spans="20:29" hidden="1" x14ac:dyDescent="0.25">
      <c r="T2980" s="3"/>
      <c r="U2980" s="11"/>
      <c r="W2980" s="9"/>
      <c r="Y2980" s="3"/>
      <c r="Z2980" s="10"/>
      <c r="AA2980" s="9"/>
      <c r="AB2980" s="3"/>
      <c r="AC2980" s="7"/>
    </row>
    <row r="2981" spans="20:29" hidden="1" x14ac:dyDescent="0.25">
      <c r="T2981" s="3"/>
      <c r="U2981" s="11"/>
      <c r="W2981" s="9"/>
      <c r="Y2981" s="3"/>
      <c r="Z2981" s="10"/>
      <c r="AA2981" s="9"/>
      <c r="AC2981" s="7"/>
    </row>
    <row r="2982" spans="20:29" hidden="1" x14ac:dyDescent="0.25">
      <c r="T2982" s="3"/>
      <c r="U2982" s="11"/>
      <c r="W2982" s="9"/>
      <c r="Y2982" s="3"/>
      <c r="Z2982" s="10"/>
      <c r="AA2982" s="9"/>
      <c r="AC2982" s="7"/>
    </row>
    <row r="2983" spans="20:29" hidden="1" x14ac:dyDescent="0.25">
      <c r="T2983" s="3"/>
      <c r="U2983" s="11"/>
      <c r="W2983" s="9"/>
      <c r="Y2983" s="3"/>
      <c r="Z2983" s="10"/>
      <c r="AA2983" s="9"/>
      <c r="AC2983" s="7"/>
    </row>
    <row r="2984" spans="20:29" hidden="1" x14ac:dyDescent="0.25">
      <c r="T2984" s="3"/>
      <c r="U2984" s="11"/>
      <c r="W2984" s="9"/>
      <c r="Y2984" s="3"/>
      <c r="Z2984" s="10"/>
      <c r="AA2984" s="9"/>
      <c r="AB2984" s="3"/>
      <c r="AC2984" s="7"/>
    </row>
    <row r="2985" spans="20:29" hidden="1" x14ac:dyDescent="0.25">
      <c r="T2985" s="3"/>
      <c r="U2985" s="11"/>
      <c r="W2985" s="9"/>
      <c r="Y2985" s="3"/>
      <c r="Z2985" s="10"/>
      <c r="AA2985" s="9"/>
      <c r="AB2985" s="3"/>
      <c r="AC2985" s="7"/>
    </row>
    <row r="2986" spans="20:29" hidden="1" x14ac:dyDescent="0.25">
      <c r="T2986" s="3"/>
      <c r="U2986" s="11"/>
      <c r="W2986" s="9"/>
      <c r="Y2986" s="3"/>
      <c r="Z2986" s="10"/>
      <c r="AA2986" s="9"/>
      <c r="AB2986" s="3"/>
      <c r="AC2986" s="7"/>
    </row>
    <row r="2987" spans="20:29" hidden="1" x14ac:dyDescent="0.25">
      <c r="T2987" s="3"/>
      <c r="U2987" s="11"/>
      <c r="W2987" s="9"/>
      <c r="Y2987" s="3"/>
      <c r="Z2987" s="10"/>
      <c r="AA2987" s="9"/>
      <c r="AB2987" s="3"/>
      <c r="AC2987" s="7"/>
    </row>
    <row r="2988" spans="20:29" hidden="1" x14ac:dyDescent="0.25">
      <c r="T2988" s="3"/>
      <c r="U2988" s="11"/>
      <c r="W2988" s="9"/>
      <c r="Y2988" s="3"/>
      <c r="Z2988" s="10"/>
      <c r="AA2988" s="9"/>
      <c r="AC2988" s="7"/>
    </row>
    <row r="2989" spans="20:29" hidden="1" x14ac:dyDescent="0.25">
      <c r="T2989" s="3"/>
      <c r="U2989" s="11"/>
      <c r="W2989" s="9"/>
      <c r="Y2989" s="3"/>
      <c r="Z2989" s="10"/>
      <c r="AA2989" s="9"/>
      <c r="AC2989" s="7"/>
    </row>
    <row r="2990" spans="20:29" hidden="1" x14ac:dyDescent="0.25">
      <c r="T2990" s="3"/>
      <c r="U2990" s="11"/>
      <c r="W2990" s="9"/>
      <c r="Y2990" s="3"/>
      <c r="Z2990" s="10"/>
      <c r="AA2990" s="9"/>
      <c r="AC2990" s="7"/>
    </row>
    <row r="2991" spans="20:29" hidden="1" x14ac:dyDescent="0.25">
      <c r="T2991" s="3"/>
      <c r="U2991" s="11"/>
      <c r="W2991" s="9"/>
      <c r="Y2991" s="3"/>
      <c r="Z2991" s="10"/>
      <c r="AA2991" s="9"/>
      <c r="AB2991" s="3"/>
      <c r="AC2991" s="7"/>
    </row>
    <row r="2992" spans="20:29" hidden="1" x14ac:dyDescent="0.25">
      <c r="T2992" s="3"/>
      <c r="U2992" s="11"/>
      <c r="W2992" s="9"/>
      <c r="Y2992" s="3"/>
      <c r="Z2992" s="10"/>
      <c r="AA2992" s="9"/>
      <c r="AB2992" s="3"/>
      <c r="AC2992" s="7"/>
    </row>
    <row r="2993" spans="20:29" hidden="1" x14ac:dyDescent="0.25">
      <c r="T2993" s="3"/>
      <c r="U2993" s="11"/>
      <c r="W2993" s="9"/>
      <c r="Y2993" s="3"/>
      <c r="Z2993" s="10"/>
      <c r="AA2993" s="9"/>
      <c r="AB2993" s="3"/>
      <c r="AC2993" s="7"/>
    </row>
    <row r="2994" spans="20:29" hidden="1" x14ac:dyDescent="0.25">
      <c r="T2994" s="3"/>
      <c r="U2994" s="11"/>
      <c r="W2994" s="9"/>
      <c r="Y2994" s="3"/>
      <c r="Z2994" s="10"/>
      <c r="AA2994" s="9"/>
      <c r="AB2994" s="3"/>
      <c r="AC2994" s="7"/>
    </row>
    <row r="2995" spans="20:29" hidden="1" x14ac:dyDescent="0.25">
      <c r="T2995" s="3"/>
      <c r="U2995" s="11"/>
      <c r="W2995" s="9"/>
      <c r="Y2995" s="3"/>
      <c r="Z2995" s="10"/>
      <c r="AA2995" s="9"/>
      <c r="AC2995" s="7"/>
    </row>
    <row r="2996" spans="20:29" hidden="1" x14ac:dyDescent="0.25">
      <c r="T2996" s="3"/>
      <c r="U2996" s="11"/>
      <c r="W2996" s="9"/>
      <c r="Y2996" s="3"/>
      <c r="Z2996" s="10"/>
      <c r="AA2996" s="9"/>
      <c r="AC2996" s="7"/>
    </row>
    <row r="2997" spans="20:29" hidden="1" x14ac:dyDescent="0.25">
      <c r="T2997" s="3"/>
      <c r="U2997" s="11"/>
      <c r="W2997" s="9"/>
      <c r="Y2997" s="3"/>
      <c r="Z2997" s="10"/>
      <c r="AA2997" s="9"/>
      <c r="AC2997" s="7"/>
    </row>
    <row r="2998" spans="20:29" hidden="1" x14ac:dyDescent="0.25">
      <c r="T2998" s="3"/>
      <c r="U2998" s="11"/>
      <c r="W2998" s="9"/>
      <c r="Y2998" s="3"/>
      <c r="Z2998" s="10"/>
      <c r="AA2998" s="9"/>
      <c r="AB2998" s="3"/>
      <c r="AC2998" s="7"/>
    </row>
    <row r="2999" spans="20:29" hidden="1" x14ac:dyDescent="0.25">
      <c r="T2999" s="3"/>
      <c r="U2999" s="11"/>
      <c r="W2999" s="9"/>
      <c r="Y2999" s="3"/>
      <c r="Z2999" s="10"/>
      <c r="AA2999" s="9"/>
      <c r="AB2999" s="3"/>
      <c r="AC2999" s="7"/>
    </row>
    <row r="3000" spans="20:29" hidden="1" x14ac:dyDescent="0.25">
      <c r="T3000" s="3"/>
      <c r="U3000" s="11"/>
      <c r="W3000" s="9"/>
      <c r="Y3000" s="3"/>
      <c r="Z3000" s="10"/>
      <c r="AA3000" s="9"/>
      <c r="AB3000" s="3"/>
      <c r="AC3000" s="7"/>
    </row>
    <row r="3001" spans="20:29" hidden="1" x14ac:dyDescent="0.25">
      <c r="T3001" s="3"/>
      <c r="U3001" s="11"/>
      <c r="W3001" s="9"/>
      <c r="Y3001" s="3"/>
      <c r="Z3001" s="10"/>
      <c r="AA3001" s="9"/>
      <c r="AB3001" s="3"/>
      <c r="AC3001" s="7"/>
    </row>
    <row r="3002" spans="20:29" hidden="1" x14ac:dyDescent="0.25">
      <c r="T3002" s="3"/>
      <c r="U3002" s="11"/>
      <c r="W3002" s="9"/>
      <c r="Y3002" s="3"/>
      <c r="Z3002" s="10"/>
      <c r="AA3002" s="9"/>
      <c r="AC3002" s="7"/>
    </row>
    <row r="3003" spans="20:29" hidden="1" x14ac:dyDescent="0.25">
      <c r="T3003" s="3"/>
      <c r="U3003" s="11"/>
      <c r="W3003" s="9"/>
      <c r="Y3003" s="3"/>
      <c r="Z3003" s="10"/>
      <c r="AA3003" s="9"/>
      <c r="AC3003" s="7"/>
    </row>
    <row r="3004" spans="20:29" hidden="1" x14ac:dyDescent="0.25">
      <c r="T3004" s="3"/>
      <c r="U3004" s="11"/>
      <c r="W3004" s="9"/>
      <c r="Y3004" s="3"/>
      <c r="Z3004" s="10"/>
      <c r="AA3004" s="9"/>
      <c r="AC3004" s="7"/>
    </row>
    <row r="3005" spans="20:29" hidden="1" x14ac:dyDescent="0.25">
      <c r="T3005" s="3"/>
      <c r="U3005" s="11"/>
      <c r="W3005" s="9"/>
      <c r="Y3005" s="3"/>
      <c r="Z3005" s="10"/>
      <c r="AA3005" s="9"/>
      <c r="AB3005" s="3"/>
      <c r="AC3005" s="7"/>
    </row>
    <row r="3006" spans="20:29" hidden="1" x14ac:dyDescent="0.25">
      <c r="T3006" s="3"/>
      <c r="U3006" s="11"/>
      <c r="W3006" s="9"/>
      <c r="Y3006" s="3"/>
      <c r="Z3006" s="10"/>
      <c r="AA3006" s="9"/>
      <c r="AB3006" s="3"/>
      <c r="AC3006" s="7"/>
    </row>
    <row r="3007" spans="20:29" hidden="1" x14ac:dyDescent="0.25">
      <c r="T3007" s="3"/>
      <c r="U3007" s="11"/>
      <c r="W3007" s="9"/>
      <c r="Y3007" s="3"/>
      <c r="Z3007" s="10"/>
      <c r="AA3007" s="9"/>
      <c r="AB3007" s="3"/>
      <c r="AC3007" s="7"/>
    </row>
    <row r="3008" spans="20:29" hidden="1" x14ac:dyDescent="0.25">
      <c r="T3008" s="3"/>
      <c r="U3008" s="11"/>
      <c r="W3008" s="9"/>
      <c r="Y3008" s="3"/>
      <c r="Z3008" s="10"/>
      <c r="AA3008" s="9"/>
      <c r="AB3008" s="3"/>
      <c r="AC3008" s="7"/>
    </row>
    <row r="3009" spans="20:29" hidden="1" x14ac:dyDescent="0.25">
      <c r="T3009" s="3"/>
      <c r="U3009" s="11"/>
      <c r="W3009" s="9"/>
      <c r="Y3009" s="3"/>
      <c r="Z3009" s="10"/>
      <c r="AA3009" s="9"/>
      <c r="AC3009" s="7"/>
    </row>
    <row r="3010" spans="20:29" hidden="1" x14ac:dyDescent="0.25">
      <c r="T3010" s="3"/>
      <c r="U3010" s="11"/>
      <c r="W3010" s="9"/>
      <c r="Y3010" s="3"/>
      <c r="Z3010" s="10"/>
      <c r="AA3010" s="9"/>
      <c r="AC3010" s="7"/>
    </row>
    <row r="3011" spans="20:29" hidden="1" x14ac:dyDescent="0.25">
      <c r="T3011" s="3"/>
      <c r="U3011" s="11"/>
      <c r="W3011" s="9"/>
      <c r="Y3011" s="3"/>
      <c r="Z3011" s="10"/>
      <c r="AA3011" s="9"/>
      <c r="AC3011" s="7"/>
    </row>
    <row r="3012" spans="20:29" hidden="1" x14ac:dyDescent="0.25">
      <c r="T3012" s="3"/>
      <c r="U3012" s="11"/>
      <c r="W3012" s="9"/>
      <c r="Y3012" s="3"/>
      <c r="Z3012" s="10"/>
      <c r="AA3012" s="9"/>
      <c r="AB3012" s="3"/>
      <c r="AC3012" s="7"/>
    </row>
    <row r="3013" spans="20:29" hidden="1" x14ac:dyDescent="0.25">
      <c r="T3013" s="3"/>
      <c r="U3013" s="11"/>
      <c r="W3013" s="9"/>
      <c r="Y3013" s="3"/>
      <c r="Z3013" s="10"/>
      <c r="AA3013" s="9"/>
      <c r="AB3013" s="3"/>
      <c r="AC3013" s="7"/>
    </row>
    <row r="3014" spans="20:29" hidden="1" x14ac:dyDescent="0.25">
      <c r="T3014" s="3"/>
      <c r="U3014" s="11"/>
      <c r="W3014" s="9"/>
      <c r="Y3014" s="3"/>
      <c r="Z3014" s="10"/>
      <c r="AA3014" s="9"/>
      <c r="AB3014" s="3"/>
      <c r="AC3014" s="7"/>
    </row>
    <row r="3015" spans="20:29" hidden="1" x14ac:dyDescent="0.25">
      <c r="T3015" s="3"/>
      <c r="U3015" s="11"/>
      <c r="W3015" s="9"/>
      <c r="Y3015" s="3"/>
      <c r="Z3015" s="10"/>
      <c r="AA3015" s="9"/>
      <c r="AB3015" s="3"/>
      <c r="AC3015" s="7"/>
    </row>
    <row r="3016" spans="20:29" hidden="1" x14ac:dyDescent="0.25">
      <c r="T3016" s="3"/>
      <c r="U3016" s="11"/>
      <c r="W3016" s="9"/>
      <c r="Y3016" s="3"/>
      <c r="Z3016" s="10"/>
      <c r="AA3016" s="9"/>
      <c r="AC3016" s="7"/>
    </row>
    <row r="3017" spans="20:29" hidden="1" x14ac:dyDescent="0.25">
      <c r="T3017" s="3"/>
      <c r="U3017" s="11"/>
      <c r="W3017" s="9"/>
      <c r="Y3017" s="3"/>
      <c r="Z3017" s="10"/>
      <c r="AA3017" s="9"/>
      <c r="AC3017" s="7"/>
    </row>
    <row r="3018" spans="20:29" hidden="1" x14ac:dyDescent="0.25">
      <c r="T3018" s="3"/>
      <c r="U3018" s="11"/>
      <c r="W3018" s="9"/>
      <c r="Y3018" s="3"/>
      <c r="Z3018" s="10"/>
      <c r="AA3018" s="9"/>
      <c r="AC3018" s="7"/>
    </row>
    <row r="3019" spans="20:29" hidden="1" x14ac:dyDescent="0.25">
      <c r="T3019" s="3"/>
      <c r="U3019" s="11"/>
      <c r="W3019" s="9"/>
      <c r="Y3019" s="3"/>
      <c r="Z3019" s="10"/>
      <c r="AA3019" s="9"/>
      <c r="AB3019" s="3"/>
      <c r="AC3019" s="7"/>
    </row>
    <row r="3020" spans="20:29" hidden="1" x14ac:dyDescent="0.25">
      <c r="T3020" s="3"/>
      <c r="U3020" s="11"/>
      <c r="W3020" s="9"/>
      <c r="Y3020" s="3"/>
      <c r="Z3020" s="10"/>
      <c r="AA3020" s="9"/>
      <c r="AB3020" s="3"/>
      <c r="AC3020" s="7"/>
    </row>
    <row r="3021" spans="20:29" hidden="1" x14ac:dyDescent="0.25">
      <c r="T3021" s="3"/>
      <c r="U3021" s="11"/>
      <c r="W3021" s="9"/>
      <c r="Y3021" s="3"/>
      <c r="Z3021" s="10"/>
      <c r="AA3021" s="9"/>
      <c r="AB3021" s="3"/>
      <c r="AC3021" s="7"/>
    </row>
    <row r="3022" spans="20:29" hidden="1" x14ac:dyDescent="0.25">
      <c r="T3022" s="3"/>
      <c r="U3022" s="11"/>
      <c r="W3022" s="9"/>
      <c r="Y3022" s="3"/>
      <c r="Z3022" s="10"/>
      <c r="AA3022" s="9"/>
      <c r="AB3022" s="3"/>
      <c r="AC3022" s="7"/>
    </row>
    <row r="3023" spans="20:29" hidden="1" x14ac:dyDescent="0.25">
      <c r="T3023" s="3"/>
      <c r="U3023" s="11"/>
      <c r="W3023" s="9"/>
      <c r="Y3023" s="3"/>
      <c r="Z3023" s="10"/>
      <c r="AA3023" s="9"/>
      <c r="AC3023" s="7"/>
    </row>
    <row r="3024" spans="20:29" hidden="1" x14ac:dyDescent="0.25">
      <c r="T3024" s="3"/>
      <c r="U3024" s="11"/>
      <c r="W3024" s="9"/>
      <c r="Y3024" s="3"/>
      <c r="Z3024" s="10"/>
      <c r="AA3024" s="9"/>
      <c r="AC3024" s="7"/>
    </row>
    <row r="3025" spans="20:29" hidden="1" x14ac:dyDescent="0.25">
      <c r="T3025" s="3"/>
      <c r="U3025" s="11"/>
      <c r="W3025" s="9"/>
      <c r="Y3025" s="3"/>
      <c r="Z3025" s="10"/>
      <c r="AA3025" s="9"/>
      <c r="AC3025" s="7"/>
    </row>
    <row r="3026" spans="20:29" hidden="1" x14ac:dyDescent="0.25">
      <c r="T3026" s="3"/>
      <c r="U3026" s="11"/>
      <c r="W3026" s="9"/>
      <c r="Y3026" s="3"/>
      <c r="Z3026" s="10"/>
      <c r="AA3026" s="9"/>
      <c r="AB3026" s="3"/>
      <c r="AC3026" s="7"/>
    </row>
    <row r="3027" spans="20:29" hidden="1" x14ac:dyDescent="0.25">
      <c r="T3027" s="3"/>
      <c r="U3027" s="11"/>
      <c r="W3027" s="9"/>
      <c r="Y3027" s="3"/>
      <c r="Z3027" s="10"/>
      <c r="AA3027" s="9"/>
      <c r="AB3027" s="3"/>
      <c r="AC3027" s="7"/>
    </row>
    <row r="3028" spans="20:29" hidden="1" x14ac:dyDescent="0.25">
      <c r="T3028" s="3"/>
      <c r="U3028" s="11"/>
      <c r="W3028" s="9"/>
      <c r="Y3028" s="3"/>
      <c r="Z3028" s="10"/>
      <c r="AA3028" s="9"/>
      <c r="AB3028" s="3"/>
      <c r="AC3028" s="7"/>
    </row>
    <row r="3029" spans="20:29" hidden="1" x14ac:dyDescent="0.25">
      <c r="T3029" s="3"/>
      <c r="U3029" s="11"/>
      <c r="W3029" s="9"/>
      <c r="Y3029" s="3"/>
      <c r="Z3029" s="10"/>
      <c r="AA3029" s="9"/>
      <c r="AB3029" s="3"/>
      <c r="AC3029" s="7"/>
    </row>
    <row r="3030" spans="20:29" hidden="1" x14ac:dyDescent="0.25">
      <c r="T3030" s="3"/>
      <c r="U3030" s="11"/>
      <c r="W3030" s="9"/>
      <c r="Y3030" s="3"/>
      <c r="Z3030" s="10"/>
      <c r="AA3030" s="9"/>
      <c r="AB3030" s="3"/>
      <c r="AC3030" s="7"/>
    </row>
    <row r="3031" spans="20:29" hidden="1" x14ac:dyDescent="0.25">
      <c r="T3031" s="3"/>
      <c r="U3031" s="11"/>
      <c r="W3031" s="9"/>
      <c r="Y3031" s="3"/>
      <c r="Z3031" s="10"/>
      <c r="AA3031" s="9"/>
      <c r="AB3031" s="3"/>
      <c r="AC3031" s="7"/>
    </row>
    <row r="3032" spans="20:29" hidden="1" x14ac:dyDescent="0.25">
      <c r="T3032" s="3"/>
      <c r="U3032" s="11"/>
      <c r="W3032" s="9"/>
      <c r="Y3032" s="3"/>
      <c r="Z3032" s="10"/>
      <c r="AA3032" s="9"/>
      <c r="AC3032" s="7"/>
    </row>
    <row r="3033" spans="20:29" hidden="1" x14ac:dyDescent="0.25">
      <c r="T3033" s="3"/>
      <c r="U3033" s="11"/>
      <c r="W3033" s="9"/>
      <c r="Y3033" s="3"/>
      <c r="Z3033" s="10"/>
      <c r="AA3033" s="9"/>
      <c r="AC3033" s="7"/>
    </row>
    <row r="3034" spans="20:29" hidden="1" x14ac:dyDescent="0.25">
      <c r="T3034" s="3"/>
      <c r="U3034" s="11"/>
      <c r="W3034" s="9"/>
      <c r="Y3034" s="3"/>
      <c r="Z3034" s="10"/>
      <c r="AA3034" s="9"/>
      <c r="AC3034" s="7"/>
    </row>
    <row r="3035" spans="20:29" hidden="1" x14ac:dyDescent="0.25">
      <c r="T3035" s="3"/>
      <c r="U3035" s="11"/>
      <c r="W3035" s="9"/>
      <c r="Y3035" s="3"/>
      <c r="Z3035" s="10"/>
      <c r="AA3035" s="9"/>
      <c r="AB3035" s="3"/>
      <c r="AC3035" s="7"/>
    </row>
    <row r="3036" spans="20:29" hidden="1" x14ac:dyDescent="0.25">
      <c r="T3036" s="3"/>
      <c r="U3036" s="11"/>
      <c r="W3036" s="9"/>
      <c r="Y3036" s="3"/>
      <c r="Z3036" s="10"/>
      <c r="AA3036" s="9"/>
      <c r="AB3036" s="3"/>
      <c r="AC3036" s="7"/>
    </row>
    <row r="3037" spans="20:29" hidden="1" x14ac:dyDescent="0.25">
      <c r="T3037" s="3"/>
      <c r="U3037" s="11"/>
      <c r="W3037" s="9"/>
      <c r="Y3037" s="3"/>
      <c r="Z3037" s="10"/>
      <c r="AA3037" s="9"/>
      <c r="AB3037" s="3"/>
      <c r="AC3037" s="7"/>
    </row>
    <row r="3038" spans="20:29" hidden="1" x14ac:dyDescent="0.25">
      <c r="T3038" s="3"/>
      <c r="U3038" s="11"/>
      <c r="W3038" s="9"/>
      <c r="Y3038" s="3"/>
      <c r="Z3038" s="10"/>
      <c r="AA3038" s="9"/>
      <c r="AB3038" s="3"/>
      <c r="AC3038" s="7"/>
    </row>
    <row r="3039" spans="20:29" hidden="1" x14ac:dyDescent="0.25">
      <c r="T3039" s="3"/>
      <c r="U3039" s="11"/>
      <c r="W3039" s="9"/>
      <c r="Y3039" s="3"/>
      <c r="Z3039" s="10"/>
      <c r="AA3039" s="9"/>
      <c r="AC3039" s="7"/>
    </row>
    <row r="3040" spans="20:29" hidden="1" x14ac:dyDescent="0.25">
      <c r="T3040" s="3"/>
      <c r="U3040" s="11"/>
      <c r="W3040" s="9"/>
      <c r="Y3040" s="3"/>
      <c r="Z3040" s="10"/>
      <c r="AA3040" s="9"/>
      <c r="AC3040" s="7"/>
    </row>
    <row r="3041" spans="20:29" hidden="1" x14ac:dyDescent="0.25">
      <c r="T3041" s="3"/>
      <c r="U3041" s="11"/>
      <c r="W3041" s="9"/>
      <c r="Y3041" s="3"/>
      <c r="Z3041" s="10"/>
      <c r="AA3041" s="9"/>
      <c r="AC3041" s="7"/>
    </row>
    <row r="3042" spans="20:29" hidden="1" x14ac:dyDescent="0.25">
      <c r="T3042" s="3"/>
      <c r="U3042" s="11"/>
      <c r="W3042" s="9"/>
      <c r="Y3042" s="3"/>
      <c r="Z3042" s="10"/>
      <c r="AA3042" s="9"/>
      <c r="AB3042" s="3"/>
      <c r="AC3042" s="7"/>
    </row>
    <row r="3043" spans="20:29" hidden="1" x14ac:dyDescent="0.25">
      <c r="T3043" s="3"/>
      <c r="U3043" s="11"/>
      <c r="W3043" s="9"/>
      <c r="Y3043" s="3"/>
      <c r="Z3043" s="10"/>
      <c r="AA3043" s="9"/>
      <c r="AB3043" s="3"/>
      <c r="AC3043" s="7"/>
    </row>
    <row r="3044" spans="20:29" hidden="1" x14ac:dyDescent="0.25">
      <c r="T3044" s="3"/>
      <c r="U3044" s="11"/>
      <c r="W3044" s="9"/>
      <c r="Y3044" s="3"/>
      <c r="Z3044" s="10"/>
      <c r="AA3044" s="9"/>
      <c r="AB3044" s="3"/>
      <c r="AC3044" s="7"/>
    </row>
    <row r="3045" spans="20:29" hidden="1" x14ac:dyDescent="0.25">
      <c r="T3045" s="3"/>
      <c r="U3045" s="11"/>
      <c r="W3045" s="9"/>
      <c r="Y3045" s="3"/>
      <c r="Z3045" s="10"/>
      <c r="AA3045" s="9"/>
      <c r="AB3045" s="3"/>
      <c r="AC3045" s="7"/>
    </row>
    <row r="3046" spans="20:29" hidden="1" x14ac:dyDescent="0.25">
      <c r="T3046" s="3"/>
      <c r="U3046" s="11"/>
      <c r="W3046" s="9"/>
      <c r="Y3046" s="3"/>
      <c r="Z3046" s="10"/>
      <c r="AA3046" s="9"/>
      <c r="AC3046" s="7"/>
    </row>
    <row r="3047" spans="20:29" hidden="1" x14ac:dyDescent="0.25">
      <c r="T3047" s="3"/>
      <c r="U3047" s="11"/>
      <c r="W3047" s="9"/>
      <c r="Y3047" s="3"/>
      <c r="Z3047" s="10"/>
      <c r="AA3047" s="9"/>
      <c r="AC3047" s="7"/>
    </row>
    <row r="3048" spans="20:29" hidden="1" x14ac:dyDescent="0.25">
      <c r="T3048" s="3"/>
      <c r="U3048" s="11"/>
      <c r="W3048" s="9"/>
      <c r="Y3048" s="3"/>
      <c r="Z3048" s="10"/>
      <c r="AA3048" s="9"/>
      <c r="AC3048" s="7"/>
    </row>
    <row r="3049" spans="20:29" hidden="1" x14ac:dyDescent="0.25">
      <c r="T3049" s="3"/>
      <c r="U3049" s="11"/>
      <c r="W3049" s="9"/>
      <c r="Y3049" s="3"/>
      <c r="Z3049" s="10"/>
      <c r="AA3049" s="9"/>
      <c r="AB3049" s="3"/>
      <c r="AC3049" s="7"/>
    </row>
    <row r="3050" spans="20:29" hidden="1" x14ac:dyDescent="0.25">
      <c r="T3050" s="3"/>
      <c r="U3050" s="11"/>
      <c r="W3050" s="9"/>
      <c r="Y3050" s="3"/>
      <c r="Z3050" s="10"/>
      <c r="AA3050" s="9"/>
      <c r="AB3050" s="3"/>
      <c r="AC3050" s="7"/>
    </row>
    <row r="3051" spans="20:29" hidden="1" x14ac:dyDescent="0.25">
      <c r="T3051" s="3"/>
      <c r="U3051" s="11"/>
      <c r="W3051" s="9"/>
      <c r="Y3051" s="3"/>
      <c r="Z3051" s="10"/>
      <c r="AA3051" s="9"/>
      <c r="AB3051" s="3"/>
      <c r="AC3051" s="7"/>
    </row>
    <row r="3052" spans="20:29" hidden="1" x14ac:dyDescent="0.25">
      <c r="T3052" s="3"/>
      <c r="U3052" s="11"/>
      <c r="W3052" s="9"/>
      <c r="Y3052" s="3"/>
      <c r="Z3052" s="10"/>
      <c r="AA3052" s="9"/>
      <c r="AB3052" s="3"/>
      <c r="AC3052" s="7"/>
    </row>
    <row r="3053" spans="20:29" hidden="1" x14ac:dyDescent="0.25">
      <c r="T3053" s="3"/>
      <c r="U3053" s="11"/>
      <c r="W3053" s="9"/>
      <c r="Y3053" s="3"/>
      <c r="Z3053" s="10"/>
      <c r="AA3053" s="9"/>
      <c r="AC3053" s="7"/>
    </row>
    <row r="3054" spans="20:29" hidden="1" x14ac:dyDescent="0.25">
      <c r="T3054" s="3"/>
      <c r="U3054" s="11"/>
      <c r="W3054" s="9"/>
      <c r="Y3054" s="3"/>
      <c r="Z3054" s="10"/>
      <c r="AA3054" s="9"/>
      <c r="AC3054" s="7"/>
    </row>
    <row r="3055" spans="20:29" hidden="1" x14ac:dyDescent="0.25">
      <c r="T3055" s="3"/>
      <c r="U3055" s="11"/>
      <c r="W3055" s="9"/>
      <c r="Y3055" s="3"/>
      <c r="Z3055" s="10"/>
      <c r="AA3055" s="9"/>
      <c r="AC3055" s="7"/>
    </row>
    <row r="3056" spans="20:29" hidden="1" x14ac:dyDescent="0.25">
      <c r="T3056" s="3"/>
      <c r="U3056" s="11"/>
      <c r="W3056" s="9"/>
      <c r="Y3056" s="3"/>
      <c r="Z3056" s="10"/>
      <c r="AA3056" s="9"/>
      <c r="AB3056" s="3"/>
      <c r="AC3056" s="7"/>
    </row>
    <row r="3057" spans="20:29" hidden="1" x14ac:dyDescent="0.25">
      <c r="T3057" s="3"/>
      <c r="U3057" s="11"/>
      <c r="W3057" s="9"/>
      <c r="Y3057" s="3"/>
      <c r="Z3057" s="10"/>
      <c r="AA3057" s="9"/>
      <c r="AB3057" s="3"/>
      <c r="AC3057" s="7"/>
    </row>
    <row r="3058" spans="20:29" hidden="1" x14ac:dyDescent="0.25">
      <c r="T3058" s="3"/>
      <c r="U3058" s="11"/>
      <c r="W3058" s="9"/>
      <c r="Y3058" s="3"/>
      <c r="Z3058" s="10"/>
      <c r="AA3058" s="9"/>
      <c r="AB3058" s="3"/>
      <c r="AC3058" s="7"/>
    </row>
    <row r="3059" spans="20:29" hidden="1" x14ac:dyDescent="0.25">
      <c r="T3059" s="3"/>
      <c r="U3059" s="11"/>
      <c r="W3059" s="9"/>
      <c r="Y3059" s="3"/>
      <c r="Z3059" s="10"/>
      <c r="AA3059" s="9"/>
      <c r="AB3059" s="3"/>
      <c r="AC3059" s="7"/>
    </row>
    <row r="3060" spans="20:29" hidden="1" x14ac:dyDescent="0.25">
      <c r="T3060" s="3"/>
      <c r="U3060" s="11"/>
      <c r="W3060" s="9"/>
      <c r="Y3060" s="3"/>
      <c r="Z3060" s="10"/>
      <c r="AA3060" s="9"/>
      <c r="AC3060" s="7"/>
    </row>
    <row r="3061" spans="20:29" hidden="1" x14ac:dyDescent="0.25">
      <c r="T3061" s="3"/>
      <c r="U3061" s="11"/>
      <c r="W3061" s="9"/>
      <c r="Y3061" s="3"/>
      <c r="Z3061" s="10"/>
      <c r="AA3061" s="9"/>
      <c r="AC3061" s="7"/>
    </row>
    <row r="3062" spans="20:29" hidden="1" x14ac:dyDescent="0.25">
      <c r="T3062" s="3"/>
      <c r="U3062" s="11"/>
      <c r="W3062" s="9"/>
      <c r="Y3062" s="3"/>
      <c r="Z3062" s="10"/>
      <c r="AA3062" s="9"/>
      <c r="AC3062" s="7"/>
    </row>
    <row r="3063" spans="20:29" hidden="1" x14ac:dyDescent="0.25">
      <c r="T3063" s="3"/>
      <c r="U3063" s="11"/>
      <c r="W3063" s="9"/>
      <c r="Y3063" s="3"/>
      <c r="Z3063" s="10"/>
      <c r="AA3063" s="9"/>
      <c r="AB3063" s="3"/>
      <c r="AC3063" s="7"/>
    </row>
    <row r="3064" spans="20:29" hidden="1" x14ac:dyDescent="0.25">
      <c r="T3064" s="3"/>
      <c r="U3064" s="11"/>
      <c r="W3064" s="9"/>
      <c r="Y3064" s="3"/>
      <c r="Z3064" s="10"/>
      <c r="AA3064" s="9"/>
      <c r="AB3064" s="3"/>
      <c r="AC3064" s="7"/>
    </row>
    <row r="3065" spans="20:29" hidden="1" x14ac:dyDescent="0.25">
      <c r="T3065" s="3"/>
      <c r="U3065" s="11"/>
      <c r="W3065" s="9"/>
      <c r="Y3065" s="3"/>
      <c r="Z3065" s="10"/>
      <c r="AA3065" s="9"/>
      <c r="AB3065" s="3"/>
      <c r="AC3065" s="7"/>
    </row>
    <row r="3066" spans="20:29" hidden="1" x14ac:dyDescent="0.25">
      <c r="T3066" s="3"/>
      <c r="U3066" s="11"/>
      <c r="W3066" s="9"/>
      <c r="Y3066" s="3"/>
      <c r="Z3066" s="10"/>
      <c r="AA3066" s="9"/>
      <c r="AB3066" s="3"/>
      <c r="AC3066" s="7"/>
    </row>
    <row r="3067" spans="20:29" hidden="1" x14ac:dyDescent="0.25">
      <c r="T3067" s="3"/>
      <c r="U3067" s="11"/>
      <c r="W3067" s="9"/>
      <c r="Y3067" s="3"/>
      <c r="Z3067" s="10"/>
      <c r="AA3067" s="9"/>
      <c r="AC3067" s="7"/>
    </row>
    <row r="3068" spans="20:29" hidden="1" x14ac:dyDescent="0.25">
      <c r="T3068" s="3"/>
      <c r="U3068" s="11"/>
      <c r="W3068" s="9"/>
      <c r="Y3068" s="3"/>
      <c r="Z3068" s="10"/>
      <c r="AA3068" s="9"/>
      <c r="AC3068" s="7"/>
    </row>
    <row r="3069" spans="20:29" hidden="1" x14ac:dyDescent="0.25">
      <c r="T3069" s="3"/>
      <c r="U3069" s="11"/>
      <c r="W3069" s="9"/>
      <c r="Y3069" s="3"/>
      <c r="Z3069" s="10"/>
      <c r="AA3069" s="9"/>
      <c r="AC3069" s="7"/>
    </row>
    <row r="3070" spans="20:29" hidden="1" x14ac:dyDescent="0.25">
      <c r="T3070" s="3"/>
      <c r="U3070" s="11"/>
      <c r="W3070" s="9"/>
      <c r="Y3070" s="3"/>
      <c r="Z3070" s="10"/>
      <c r="AA3070" s="9"/>
      <c r="AB3070" s="3"/>
      <c r="AC3070" s="7"/>
    </row>
    <row r="3071" spans="20:29" hidden="1" x14ac:dyDescent="0.25">
      <c r="T3071" s="3"/>
      <c r="U3071" s="11"/>
      <c r="W3071" s="9"/>
      <c r="Y3071" s="3"/>
      <c r="Z3071" s="10"/>
      <c r="AA3071" s="9"/>
      <c r="AB3071" s="3"/>
      <c r="AC3071" s="7"/>
    </row>
    <row r="3072" spans="20:29" hidden="1" x14ac:dyDescent="0.25">
      <c r="T3072" s="3"/>
      <c r="U3072" s="11"/>
      <c r="W3072" s="9"/>
      <c r="Y3072" s="3"/>
      <c r="Z3072" s="10"/>
      <c r="AA3072" s="9"/>
      <c r="AB3072" s="3"/>
      <c r="AC3072" s="7"/>
    </row>
    <row r="3073" spans="20:29" hidden="1" x14ac:dyDescent="0.25">
      <c r="T3073" s="3"/>
      <c r="U3073" s="11"/>
      <c r="W3073" s="9"/>
      <c r="Y3073" s="3"/>
      <c r="Z3073" s="10"/>
      <c r="AA3073" s="9"/>
      <c r="AB3073" s="3"/>
      <c r="AC3073" s="7"/>
    </row>
    <row r="3074" spans="20:29" hidden="1" x14ac:dyDescent="0.25">
      <c r="T3074" s="3"/>
      <c r="U3074" s="11"/>
      <c r="W3074" s="9"/>
      <c r="Y3074" s="3"/>
      <c r="Z3074" s="10"/>
      <c r="AA3074" s="9"/>
      <c r="AC3074" s="7"/>
    </row>
    <row r="3075" spans="20:29" hidden="1" x14ac:dyDescent="0.25">
      <c r="T3075" s="3"/>
      <c r="U3075" s="11"/>
      <c r="W3075" s="9"/>
      <c r="Y3075" s="3"/>
      <c r="Z3075" s="10"/>
      <c r="AA3075" s="9"/>
      <c r="AC3075" s="7"/>
    </row>
    <row r="3076" spans="20:29" hidden="1" x14ac:dyDescent="0.25">
      <c r="T3076" s="3"/>
      <c r="U3076" s="11"/>
      <c r="W3076" s="9"/>
      <c r="Y3076" s="3"/>
      <c r="Z3076" s="10"/>
      <c r="AA3076" s="9"/>
      <c r="AC3076" s="7"/>
    </row>
    <row r="3077" spans="20:29" hidden="1" x14ac:dyDescent="0.25">
      <c r="T3077" s="3"/>
      <c r="U3077" s="11"/>
      <c r="W3077" s="9"/>
      <c r="Y3077" s="3"/>
      <c r="Z3077" s="10"/>
      <c r="AA3077" s="9"/>
      <c r="AB3077" s="3"/>
      <c r="AC3077" s="7"/>
    </row>
    <row r="3078" spans="20:29" hidden="1" x14ac:dyDescent="0.25">
      <c r="T3078" s="3"/>
      <c r="U3078" s="11"/>
      <c r="W3078" s="9"/>
      <c r="Y3078" s="3"/>
      <c r="Z3078" s="10"/>
      <c r="AA3078" s="9"/>
      <c r="AB3078" s="3"/>
      <c r="AC3078" s="7"/>
    </row>
    <row r="3079" spans="20:29" hidden="1" x14ac:dyDescent="0.25">
      <c r="T3079" s="3"/>
      <c r="U3079" s="11"/>
      <c r="W3079" s="9"/>
      <c r="Y3079" s="3"/>
      <c r="Z3079" s="10"/>
      <c r="AA3079" s="9"/>
      <c r="AB3079" s="3"/>
      <c r="AC3079" s="7"/>
    </row>
    <row r="3080" spans="20:29" hidden="1" x14ac:dyDescent="0.25">
      <c r="T3080" s="3"/>
      <c r="U3080" s="11"/>
      <c r="W3080" s="9"/>
      <c r="Y3080" s="3"/>
      <c r="Z3080" s="10"/>
      <c r="AA3080" s="9"/>
      <c r="AB3080" s="3"/>
      <c r="AC3080" s="7"/>
    </row>
    <row r="3081" spans="20:29" hidden="1" x14ac:dyDescent="0.25">
      <c r="T3081" s="3"/>
      <c r="U3081" s="11"/>
      <c r="W3081" s="9"/>
      <c r="Y3081" s="3"/>
      <c r="Z3081" s="10"/>
      <c r="AA3081" s="9"/>
      <c r="AC3081" s="7"/>
    </row>
    <row r="3082" spans="20:29" hidden="1" x14ac:dyDescent="0.25">
      <c r="T3082" s="3"/>
      <c r="U3082" s="11"/>
      <c r="W3082" s="9"/>
      <c r="Y3082" s="3"/>
      <c r="Z3082" s="10"/>
      <c r="AA3082" s="9"/>
      <c r="AC3082" s="7"/>
    </row>
    <row r="3083" spans="20:29" hidden="1" x14ac:dyDescent="0.25">
      <c r="T3083" s="3"/>
      <c r="U3083" s="11"/>
      <c r="W3083" s="9"/>
      <c r="Y3083" s="3"/>
      <c r="Z3083" s="10"/>
      <c r="AA3083" s="9"/>
      <c r="AC3083" s="7"/>
    </row>
    <row r="3084" spans="20:29" hidden="1" x14ac:dyDescent="0.25">
      <c r="T3084" s="3"/>
      <c r="U3084" s="11"/>
      <c r="W3084" s="9"/>
      <c r="Y3084" s="3"/>
      <c r="Z3084" s="10"/>
      <c r="AA3084" s="9"/>
      <c r="AB3084" s="3"/>
      <c r="AC3084" s="7"/>
    </row>
    <row r="3085" spans="20:29" hidden="1" x14ac:dyDescent="0.25">
      <c r="T3085" s="3"/>
      <c r="U3085" s="11"/>
      <c r="W3085" s="9"/>
      <c r="Y3085" s="3"/>
      <c r="Z3085" s="10"/>
      <c r="AA3085" s="9"/>
      <c r="AB3085" s="3"/>
      <c r="AC3085" s="7"/>
    </row>
    <row r="3086" spans="20:29" hidden="1" x14ac:dyDescent="0.25">
      <c r="T3086" s="3"/>
      <c r="U3086" s="11"/>
      <c r="W3086" s="9"/>
      <c r="Y3086" s="3"/>
      <c r="Z3086" s="10"/>
      <c r="AA3086" s="9"/>
      <c r="AB3086" s="3"/>
      <c r="AC3086" s="7"/>
    </row>
    <row r="3087" spans="20:29" hidden="1" x14ac:dyDescent="0.25">
      <c r="T3087" s="3"/>
      <c r="U3087" s="11"/>
      <c r="W3087" s="9"/>
      <c r="Y3087" s="3"/>
      <c r="Z3087" s="10"/>
      <c r="AA3087" s="9"/>
      <c r="AB3087" s="3"/>
      <c r="AC3087" s="7"/>
    </row>
    <row r="3088" spans="20:29" hidden="1" x14ac:dyDescent="0.25">
      <c r="T3088" s="3"/>
      <c r="U3088" s="11"/>
      <c r="W3088" s="9"/>
      <c r="Y3088" s="3"/>
      <c r="Z3088" s="10"/>
      <c r="AA3088" s="9"/>
      <c r="AC3088" s="7"/>
    </row>
    <row r="3089" spans="20:29" hidden="1" x14ac:dyDescent="0.25">
      <c r="T3089" s="3"/>
      <c r="U3089" s="11"/>
      <c r="W3089" s="9"/>
      <c r="Y3089" s="3"/>
      <c r="Z3089" s="10"/>
      <c r="AA3089" s="9"/>
      <c r="AC3089" s="7"/>
    </row>
    <row r="3090" spans="20:29" hidden="1" x14ac:dyDescent="0.25">
      <c r="T3090" s="3"/>
      <c r="U3090" s="11"/>
      <c r="W3090" s="9"/>
      <c r="Y3090" s="3"/>
      <c r="Z3090" s="10"/>
      <c r="AA3090" s="9"/>
      <c r="AC3090" s="7"/>
    </row>
    <row r="3091" spans="20:29" hidden="1" x14ac:dyDescent="0.25">
      <c r="T3091" s="3"/>
      <c r="U3091" s="11"/>
      <c r="W3091" s="9"/>
      <c r="Y3091" s="3"/>
      <c r="Z3091" s="10"/>
      <c r="AA3091" s="9"/>
      <c r="AB3091" s="3"/>
      <c r="AC3091" s="7"/>
    </row>
    <row r="3092" spans="20:29" hidden="1" x14ac:dyDescent="0.25">
      <c r="T3092" s="3"/>
      <c r="U3092" s="11"/>
      <c r="W3092" s="9"/>
      <c r="Y3092" s="3"/>
      <c r="Z3092" s="10"/>
      <c r="AA3092" s="9"/>
      <c r="AB3092" s="3"/>
      <c r="AC3092" s="7"/>
    </row>
    <row r="3093" spans="20:29" hidden="1" x14ac:dyDescent="0.25">
      <c r="T3093" s="3"/>
      <c r="U3093" s="11"/>
      <c r="W3093" s="9"/>
      <c r="Y3093" s="3"/>
      <c r="Z3093" s="10"/>
      <c r="AA3093" s="9"/>
      <c r="AB3093" s="3"/>
      <c r="AC3093" s="7"/>
    </row>
    <row r="3094" spans="20:29" hidden="1" x14ac:dyDescent="0.25">
      <c r="T3094" s="3"/>
      <c r="U3094" s="11"/>
      <c r="W3094" s="9"/>
      <c r="Y3094" s="3"/>
      <c r="Z3094" s="10"/>
      <c r="AA3094" s="9"/>
      <c r="AB3094" s="3"/>
      <c r="AC3094" s="7"/>
    </row>
    <row r="3095" spans="20:29" hidden="1" x14ac:dyDescent="0.25">
      <c r="T3095" s="3"/>
      <c r="U3095" s="11"/>
      <c r="W3095" s="9"/>
      <c r="Y3095" s="3"/>
      <c r="Z3095" s="10"/>
      <c r="AA3095" s="9"/>
      <c r="AC3095" s="7"/>
    </row>
    <row r="3096" spans="20:29" hidden="1" x14ac:dyDescent="0.25">
      <c r="T3096" s="3"/>
      <c r="U3096" s="11"/>
      <c r="W3096" s="9"/>
      <c r="Y3096" s="3"/>
      <c r="Z3096" s="10"/>
      <c r="AA3096" s="9"/>
      <c r="AC3096" s="7"/>
    </row>
    <row r="3097" spans="20:29" hidden="1" x14ac:dyDescent="0.25">
      <c r="T3097" s="3"/>
      <c r="U3097" s="11"/>
      <c r="W3097" s="9"/>
      <c r="Y3097" s="3"/>
      <c r="Z3097" s="10"/>
      <c r="AA3097" s="9"/>
      <c r="AC3097" s="7"/>
    </row>
    <row r="3098" spans="20:29" hidden="1" x14ac:dyDescent="0.25">
      <c r="T3098" s="3"/>
      <c r="U3098" s="11"/>
      <c r="W3098" s="9"/>
      <c r="Y3098" s="3"/>
      <c r="Z3098" s="10"/>
      <c r="AA3098" s="9"/>
      <c r="AB3098" s="3"/>
      <c r="AC3098" s="7"/>
    </row>
    <row r="3099" spans="20:29" hidden="1" x14ac:dyDescent="0.25">
      <c r="T3099" s="3"/>
      <c r="U3099" s="11"/>
      <c r="W3099" s="9"/>
      <c r="Y3099" s="3"/>
      <c r="Z3099" s="10"/>
      <c r="AA3099" s="9"/>
      <c r="AB3099" s="3"/>
      <c r="AC3099" s="7"/>
    </row>
    <row r="3100" spans="20:29" hidden="1" x14ac:dyDescent="0.25">
      <c r="T3100" s="3"/>
      <c r="U3100" s="11"/>
      <c r="W3100" s="9"/>
      <c r="Y3100" s="3"/>
      <c r="Z3100" s="10"/>
      <c r="AA3100" s="9"/>
      <c r="AB3100" s="3"/>
      <c r="AC3100" s="7"/>
    </row>
    <row r="3101" spans="20:29" hidden="1" x14ac:dyDescent="0.25">
      <c r="T3101" s="3"/>
      <c r="U3101" s="11"/>
      <c r="W3101" s="9"/>
      <c r="Y3101" s="3"/>
      <c r="Z3101" s="10"/>
      <c r="AA3101" s="9"/>
      <c r="AB3101" s="3"/>
      <c r="AC3101" s="7"/>
    </row>
    <row r="3102" spans="20:29" hidden="1" x14ac:dyDescent="0.25">
      <c r="T3102" s="3"/>
      <c r="U3102" s="11"/>
      <c r="W3102" s="9"/>
      <c r="Y3102" s="3"/>
      <c r="Z3102" s="10"/>
      <c r="AA3102" s="9"/>
      <c r="AC3102" s="7"/>
    </row>
    <row r="3103" spans="20:29" hidden="1" x14ac:dyDescent="0.25">
      <c r="T3103" s="3"/>
      <c r="U3103" s="11"/>
      <c r="W3103" s="9"/>
      <c r="Y3103" s="3"/>
      <c r="Z3103" s="10"/>
      <c r="AA3103" s="9"/>
      <c r="AC3103" s="7"/>
    </row>
    <row r="3104" spans="20:29" hidden="1" x14ac:dyDescent="0.25">
      <c r="T3104" s="3"/>
      <c r="U3104" s="11"/>
      <c r="W3104" s="9"/>
      <c r="Y3104" s="3"/>
      <c r="Z3104" s="10"/>
      <c r="AA3104" s="9"/>
      <c r="AC3104" s="7"/>
    </row>
    <row r="3105" spans="20:29" hidden="1" x14ac:dyDescent="0.25">
      <c r="T3105" s="3"/>
      <c r="U3105" s="11"/>
      <c r="W3105" s="9"/>
      <c r="Y3105" s="3"/>
      <c r="Z3105" s="10"/>
      <c r="AA3105" s="9"/>
      <c r="AB3105" s="3"/>
      <c r="AC3105" s="7"/>
    </row>
    <row r="3106" spans="20:29" hidden="1" x14ac:dyDescent="0.25">
      <c r="T3106" s="3"/>
      <c r="U3106" s="11"/>
      <c r="W3106" s="9"/>
      <c r="Y3106" s="3"/>
      <c r="Z3106" s="10"/>
      <c r="AA3106" s="9"/>
      <c r="AB3106" s="3"/>
      <c r="AC3106" s="7"/>
    </row>
    <row r="3107" spans="20:29" hidden="1" x14ac:dyDescent="0.25">
      <c r="T3107" s="3"/>
      <c r="U3107" s="11"/>
      <c r="W3107" s="9"/>
      <c r="Y3107" s="3"/>
      <c r="Z3107" s="10"/>
      <c r="AA3107" s="9"/>
      <c r="AB3107" s="3"/>
      <c r="AC3107" s="7"/>
    </row>
    <row r="3108" spans="20:29" hidden="1" x14ac:dyDescent="0.25">
      <c r="T3108" s="3"/>
      <c r="U3108" s="11"/>
      <c r="W3108" s="9"/>
      <c r="Y3108" s="3"/>
      <c r="Z3108" s="10"/>
      <c r="AA3108" s="9"/>
      <c r="AB3108" s="3"/>
      <c r="AC3108" s="7"/>
    </row>
    <row r="3109" spans="20:29" hidden="1" x14ac:dyDescent="0.25">
      <c r="T3109" s="3"/>
      <c r="U3109" s="11"/>
      <c r="W3109" s="9"/>
      <c r="Y3109" s="3"/>
      <c r="Z3109" s="10"/>
      <c r="AA3109" s="9"/>
      <c r="AC3109" s="7"/>
    </row>
    <row r="3110" spans="20:29" hidden="1" x14ac:dyDescent="0.25">
      <c r="T3110" s="3"/>
      <c r="U3110" s="11"/>
      <c r="W3110" s="9"/>
      <c r="Y3110" s="3"/>
      <c r="Z3110" s="10"/>
      <c r="AA3110" s="9"/>
      <c r="AC3110" s="7"/>
    </row>
    <row r="3111" spans="20:29" hidden="1" x14ac:dyDescent="0.25">
      <c r="T3111" s="3"/>
      <c r="U3111" s="11"/>
      <c r="W3111" s="9"/>
      <c r="Y3111" s="3"/>
      <c r="Z3111" s="10"/>
      <c r="AA3111" s="9"/>
      <c r="AC3111" s="7"/>
    </row>
    <row r="3112" spans="20:29" hidden="1" x14ac:dyDescent="0.25">
      <c r="T3112" s="3"/>
      <c r="U3112" s="11"/>
      <c r="W3112" s="9"/>
      <c r="Y3112" s="3"/>
      <c r="Z3112" s="10"/>
      <c r="AA3112" s="9"/>
      <c r="AB3112" s="3"/>
      <c r="AC3112" s="7"/>
    </row>
    <row r="3113" spans="20:29" hidden="1" x14ac:dyDescent="0.25">
      <c r="T3113" s="3"/>
      <c r="U3113" s="11"/>
      <c r="W3113" s="9"/>
      <c r="Y3113" s="3"/>
      <c r="Z3113" s="10"/>
      <c r="AA3113" s="9"/>
      <c r="AB3113" s="3"/>
      <c r="AC3113" s="7"/>
    </row>
    <row r="3114" spans="20:29" hidden="1" x14ac:dyDescent="0.25">
      <c r="T3114" s="3"/>
      <c r="U3114" s="11"/>
      <c r="W3114" s="9"/>
      <c r="Y3114" s="3"/>
      <c r="Z3114" s="10"/>
      <c r="AA3114" s="9"/>
      <c r="AB3114" s="3"/>
      <c r="AC3114" s="7"/>
    </row>
    <row r="3115" spans="20:29" hidden="1" x14ac:dyDescent="0.25">
      <c r="T3115" s="3"/>
      <c r="U3115" s="11"/>
      <c r="W3115" s="9"/>
      <c r="Y3115" s="3"/>
      <c r="Z3115" s="10"/>
      <c r="AA3115" s="9"/>
      <c r="AB3115" s="3"/>
      <c r="AC3115" s="7"/>
    </row>
    <row r="3116" spans="20:29" hidden="1" x14ac:dyDescent="0.25">
      <c r="T3116" s="3"/>
      <c r="U3116" s="11"/>
      <c r="W3116" s="9"/>
      <c r="Y3116" s="3"/>
      <c r="Z3116" s="10"/>
      <c r="AA3116" s="9"/>
      <c r="AC3116" s="7"/>
    </row>
    <row r="3117" spans="20:29" hidden="1" x14ac:dyDescent="0.25">
      <c r="T3117" s="3"/>
      <c r="U3117" s="11"/>
      <c r="W3117" s="9"/>
      <c r="Y3117" s="3"/>
      <c r="Z3117" s="10"/>
      <c r="AA3117" s="9"/>
      <c r="AC3117" s="7"/>
    </row>
    <row r="3118" spans="20:29" hidden="1" x14ac:dyDescent="0.25">
      <c r="T3118" s="3"/>
      <c r="U3118" s="11"/>
      <c r="W3118" s="9"/>
      <c r="Y3118" s="3"/>
      <c r="Z3118" s="10"/>
      <c r="AA3118" s="9"/>
      <c r="AC3118" s="7"/>
    </row>
    <row r="3119" spans="20:29" hidden="1" x14ac:dyDescent="0.25">
      <c r="T3119" s="3"/>
      <c r="U3119" s="11"/>
      <c r="W3119" s="9"/>
      <c r="Y3119" s="3"/>
      <c r="Z3119" s="10"/>
      <c r="AA3119" s="9"/>
      <c r="AB3119" s="3"/>
      <c r="AC3119" s="7"/>
    </row>
    <row r="3120" spans="20:29" hidden="1" x14ac:dyDescent="0.25">
      <c r="T3120" s="3"/>
      <c r="U3120" s="11"/>
      <c r="W3120" s="9"/>
      <c r="Y3120" s="3"/>
      <c r="Z3120" s="10"/>
      <c r="AA3120" s="9"/>
      <c r="AB3120" s="3"/>
      <c r="AC3120" s="7"/>
    </row>
    <row r="3121" spans="20:29" hidden="1" x14ac:dyDescent="0.25">
      <c r="T3121" s="3"/>
      <c r="U3121" s="11"/>
      <c r="W3121" s="9"/>
      <c r="Y3121" s="3"/>
      <c r="Z3121" s="10"/>
      <c r="AA3121" s="9"/>
      <c r="AB3121" s="3"/>
      <c r="AC3121" s="7"/>
    </row>
    <row r="3122" spans="20:29" hidden="1" x14ac:dyDescent="0.25">
      <c r="T3122" s="3"/>
      <c r="U3122" s="11"/>
      <c r="W3122" s="9"/>
      <c r="Y3122" s="3"/>
      <c r="Z3122" s="10"/>
      <c r="AA3122" s="9"/>
      <c r="AB3122" s="3"/>
      <c r="AC3122" s="7"/>
    </row>
    <row r="3123" spans="20:29" hidden="1" x14ac:dyDescent="0.25">
      <c r="T3123" s="3"/>
      <c r="U3123" s="11"/>
      <c r="W3123" s="9"/>
      <c r="Y3123" s="3"/>
      <c r="Z3123" s="10"/>
      <c r="AA3123" s="9"/>
      <c r="AC3123" s="7"/>
    </row>
    <row r="3124" spans="20:29" hidden="1" x14ac:dyDescent="0.25">
      <c r="T3124" s="3"/>
      <c r="U3124" s="11"/>
      <c r="W3124" s="9"/>
      <c r="Y3124" s="3"/>
      <c r="Z3124" s="10"/>
      <c r="AA3124" s="9"/>
      <c r="AC3124" s="7"/>
    </row>
    <row r="3125" spans="20:29" hidden="1" x14ac:dyDescent="0.25">
      <c r="T3125" s="3"/>
      <c r="U3125" s="11"/>
      <c r="W3125" s="9"/>
      <c r="Y3125" s="3"/>
      <c r="Z3125" s="10"/>
      <c r="AA3125" s="9"/>
      <c r="AC3125" s="7"/>
    </row>
    <row r="3126" spans="20:29" hidden="1" x14ac:dyDescent="0.25">
      <c r="T3126" s="3"/>
      <c r="U3126" s="11"/>
      <c r="W3126" s="9"/>
      <c r="Y3126" s="3"/>
      <c r="Z3126" s="10"/>
      <c r="AA3126" s="9"/>
      <c r="AB3126" s="3"/>
      <c r="AC3126" s="7"/>
    </row>
    <row r="3127" spans="20:29" hidden="1" x14ac:dyDescent="0.25">
      <c r="T3127" s="3"/>
      <c r="U3127" s="11"/>
      <c r="W3127" s="9"/>
      <c r="Y3127" s="3"/>
      <c r="Z3127" s="10"/>
      <c r="AA3127" s="9"/>
      <c r="AB3127" s="3"/>
      <c r="AC3127" s="7"/>
    </row>
    <row r="3128" spans="20:29" hidden="1" x14ac:dyDescent="0.25">
      <c r="T3128" s="3"/>
      <c r="U3128" s="11"/>
      <c r="W3128" s="9"/>
      <c r="Y3128" s="3"/>
      <c r="Z3128" s="10"/>
      <c r="AA3128" s="9"/>
      <c r="AB3128" s="3"/>
      <c r="AC3128" s="7"/>
    </row>
    <row r="3129" spans="20:29" hidden="1" x14ac:dyDescent="0.25">
      <c r="T3129" s="3"/>
      <c r="U3129" s="11"/>
      <c r="W3129" s="9"/>
      <c r="Y3129" s="3"/>
      <c r="Z3129" s="10"/>
      <c r="AA3129" s="9"/>
      <c r="AB3129" s="3"/>
      <c r="AC3129" s="7"/>
    </row>
    <row r="3130" spans="20:29" hidden="1" x14ac:dyDescent="0.25">
      <c r="T3130" s="3"/>
      <c r="U3130" s="11"/>
      <c r="W3130" s="9"/>
      <c r="Y3130" s="3"/>
      <c r="Z3130" s="10"/>
      <c r="AA3130" s="9"/>
      <c r="AB3130" s="3"/>
      <c r="AC3130" s="7"/>
    </row>
    <row r="3131" spans="20:29" hidden="1" x14ac:dyDescent="0.25">
      <c r="T3131" s="3"/>
      <c r="U3131" s="11"/>
      <c r="W3131" s="9"/>
      <c r="Y3131" s="3"/>
      <c r="Z3131" s="10"/>
      <c r="AA3131" s="9"/>
      <c r="AB3131" s="3"/>
      <c r="AC3131" s="7"/>
    </row>
    <row r="3132" spans="20:29" hidden="1" x14ac:dyDescent="0.25">
      <c r="T3132" s="3"/>
      <c r="U3132" s="11"/>
      <c r="W3132" s="9"/>
      <c r="Y3132" s="3"/>
      <c r="Z3132" s="10"/>
      <c r="AA3132" s="9"/>
      <c r="AC3132" s="7"/>
    </row>
    <row r="3133" spans="20:29" hidden="1" x14ac:dyDescent="0.25">
      <c r="T3133" s="3"/>
      <c r="U3133" s="11"/>
      <c r="W3133" s="9"/>
      <c r="Y3133" s="3"/>
      <c r="Z3133" s="10"/>
      <c r="AA3133" s="9"/>
      <c r="AC3133" s="7"/>
    </row>
    <row r="3134" spans="20:29" hidden="1" x14ac:dyDescent="0.25">
      <c r="T3134" s="3"/>
      <c r="U3134" s="11"/>
      <c r="W3134" s="9"/>
      <c r="Y3134" s="3"/>
      <c r="Z3134" s="10"/>
      <c r="AA3134" s="9"/>
      <c r="AC3134" s="7"/>
    </row>
    <row r="3135" spans="20:29" hidden="1" x14ac:dyDescent="0.25">
      <c r="T3135" s="3"/>
      <c r="U3135" s="11"/>
      <c r="W3135" s="9"/>
      <c r="Y3135" s="3"/>
      <c r="Z3135" s="10"/>
      <c r="AA3135" s="9"/>
      <c r="AB3135" s="3"/>
      <c r="AC3135" s="7"/>
    </row>
    <row r="3136" spans="20:29" hidden="1" x14ac:dyDescent="0.25">
      <c r="T3136" s="3"/>
      <c r="U3136" s="11"/>
      <c r="W3136" s="9"/>
      <c r="Y3136" s="3"/>
      <c r="Z3136" s="10"/>
      <c r="AA3136" s="9"/>
      <c r="AB3136" s="3"/>
      <c r="AC3136" s="7"/>
    </row>
    <row r="3137" spans="20:29" hidden="1" x14ac:dyDescent="0.25">
      <c r="T3137" s="3"/>
      <c r="U3137" s="11"/>
      <c r="W3137" s="9"/>
      <c r="Y3137" s="3"/>
      <c r="Z3137" s="10"/>
      <c r="AA3137" s="9"/>
      <c r="AB3137" s="3"/>
      <c r="AC3137" s="7"/>
    </row>
    <row r="3138" spans="20:29" hidden="1" x14ac:dyDescent="0.25">
      <c r="T3138" s="3"/>
      <c r="U3138" s="11"/>
      <c r="W3138" s="9"/>
      <c r="Y3138" s="3"/>
      <c r="Z3138" s="10"/>
      <c r="AA3138" s="9"/>
      <c r="AB3138" s="3"/>
      <c r="AC3138" s="7"/>
    </row>
    <row r="3139" spans="20:29" hidden="1" x14ac:dyDescent="0.25">
      <c r="T3139" s="3"/>
      <c r="U3139" s="11"/>
      <c r="W3139" s="9"/>
      <c r="Y3139" s="3"/>
      <c r="Z3139" s="10"/>
      <c r="AA3139" s="9"/>
      <c r="AC3139" s="7"/>
    </row>
    <row r="3140" spans="20:29" hidden="1" x14ac:dyDescent="0.25">
      <c r="T3140" s="3"/>
      <c r="U3140" s="11"/>
      <c r="W3140" s="9"/>
      <c r="Y3140" s="3"/>
      <c r="Z3140" s="10"/>
      <c r="AA3140" s="9"/>
      <c r="AC3140" s="7"/>
    </row>
    <row r="3141" spans="20:29" hidden="1" x14ac:dyDescent="0.25">
      <c r="T3141" s="3"/>
      <c r="U3141" s="11"/>
      <c r="W3141" s="9"/>
      <c r="Y3141" s="3"/>
      <c r="Z3141" s="10"/>
      <c r="AA3141" s="9"/>
      <c r="AC3141" s="7"/>
    </row>
    <row r="3142" spans="20:29" hidden="1" x14ac:dyDescent="0.25">
      <c r="T3142" s="3"/>
      <c r="U3142" s="11"/>
      <c r="W3142" s="9"/>
      <c r="Y3142" s="3"/>
      <c r="Z3142" s="10"/>
      <c r="AA3142" s="9"/>
      <c r="AB3142" s="3"/>
      <c r="AC3142" s="7"/>
    </row>
    <row r="3143" spans="20:29" hidden="1" x14ac:dyDescent="0.25">
      <c r="T3143" s="3"/>
      <c r="U3143" s="11"/>
      <c r="W3143" s="9"/>
      <c r="Y3143" s="3"/>
      <c r="Z3143" s="10"/>
      <c r="AA3143" s="9"/>
      <c r="AB3143" s="3"/>
      <c r="AC3143" s="7"/>
    </row>
    <row r="3144" spans="20:29" hidden="1" x14ac:dyDescent="0.25">
      <c r="T3144" s="3"/>
      <c r="U3144" s="11"/>
      <c r="W3144" s="9"/>
      <c r="Y3144" s="3"/>
      <c r="Z3144" s="10"/>
      <c r="AA3144" s="9"/>
      <c r="AB3144" s="3"/>
      <c r="AC3144" s="7"/>
    </row>
    <row r="3145" spans="20:29" hidden="1" x14ac:dyDescent="0.25">
      <c r="T3145" s="3"/>
      <c r="U3145" s="11"/>
      <c r="W3145" s="9"/>
      <c r="Y3145" s="3"/>
      <c r="Z3145" s="10"/>
      <c r="AA3145" s="9"/>
      <c r="AB3145" s="3"/>
      <c r="AC3145" s="7"/>
    </row>
    <row r="3146" spans="20:29" hidden="1" x14ac:dyDescent="0.25">
      <c r="T3146" s="3"/>
      <c r="U3146" s="11"/>
      <c r="W3146" s="9"/>
      <c r="Y3146" s="3"/>
      <c r="Z3146" s="10"/>
      <c r="AA3146" s="9"/>
      <c r="AC3146" s="7"/>
    </row>
    <row r="3147" spans="20:29" hidden="1" x14ac:dyDescent="0.25">
      <c r="T3147" s="3"/>
      <c r="U3147" s="11"/>
      <c r="W3147" s="9"/>
      <c r="Y3147" s="3"/>
      <c r="Z3147" s="10"/>
      <c r="AA3147" s="9"/>
      <c r="AC3147" s="7"/>
    </row>
    <row r="3148" spans="20:29" hidden="1" x14ac:dyDescent="0.25">
      <c r="T3148" s="3"/>
      <c r="U3148" s="11"/>
      <c r="W3148" s="9"/>
      <c r="Y3148" s="3"/>
      <c r="Z3148" s="10"/>
      <c r="AA3148" s="9"/>
      <c r="AC3148" s="7"/>
    </row>
    <row r="3149" spans="20:29" hidden="1" x14ac:dyDescent="0.25">
      <c r="T3149" s="3"/>
      <c r="U3149" s="11"/>
      <c r="W3149" s="9"/>
      <c r="Y3149" s="3"/>
      <c r="Z3149" s="10"/>
      <c r="AA3149" s="9"/>
      <c r="AB3149" s="3"/>
      <c r="AC3149" s="7"/>
    </row>
    <row r="3150" spans="20:29" hidden="1" x14ac:dyDescent="0.25">
      <c r="T3150" s="3"/>
      <c r="U3150" s="11"/>
      <c r="W3150" s="9"/>
      <c r="Y3150" s="3"/>
      <c r="Z3150" s="10"/>
      <c r="AA3150" s="9"/>
      <c r="AB3150" s="3"/>
      <c r="AC3150" s="7"/>
    </row>
    <row r="3151" spans="20:29" hidden="1" x14ac:dyDescent="0.25">
      <c r="T3151" s="3"/>
      <c r="U3151" s="11"/>
      <c r="W3151" s="9"/>
      <c r="Y3151" s="3"/>
      <c r="Z3151" s="10"/>
      <c r="AA3151" s="9"/>
      <c r="AB3151" s="3"/>
      <c r="AC3151" s="7"/>
    </row>
    <row r="3152" spans="20:29" hidden="1" x14ac:dyDescent="0.25">
      <c r="T3152" s="3"/>
      <c r="U3152" s="11"/>
      <c r="W3152" s="9"/>
      <c r="Y3152" s="3"/>
      <c r="Z3152" s="10"/>
      <c r="AA3152" s="9"/>
      <c r="AB3152" s="3"/>
      <c r="AC3152" s="7"/>
    </row>
    <row r="3153" spans="20:29" hidden="1" x14ac:dyDescent="0.25">
      <c r="T3153" s="3"/>
      <c r="U3153" s="11"/>
      <c r="W3153" s="9"/>
      <c r="Y3153" s="3"/>
      <c r="Z3153" s="10"/>
      <c r="AA3153" s="9"/>
      <c r="AC3153" s="7"/>
    </row>
    <row r="3154" spans="20:29" hidden="1" x14ac:dyDescent="0.25">
      <c r="T3154" s="3"/>
      <c r="U3154" s="11"/>
      <c r="W3154" s="9"/>
      <c r="Y3154" s="3"/>
      <c r="Z3154" s="10"/>
      <c r="AA3154" s="9"/>
      <c r="AC3154" s="7"/>
    </row>
    <row r="3155" spans="20:29" hidden="1" x14ac:dyDescent="0.25">
      <c r="T3155" s="3"/>
      <c r="U3155" s="11"/>
      <c r="W3155" s="9"/>
      <c r="Y3155" s="3"/>
      <c r="Z3155" s="10"/>
      <c r="AA3155" s="9"/>
      <c r="AC3155" s="7"/>
    </row>
    <row r="3156" spans="20:29" hidden="1" x14ac:dyDescent="0.25">
      <c r="T3156" s="3"/>
      <c r="U3156" s="11"/>
      <c r="W3156" s="9"/>
      <c r="Y3156" s="3"/>
      <c r="Z3156" s="10"/>
      <c r="AA3156" s="9"/>
      <c r="AB3156" s="3"/>
      <c r="AC3156" s="7"/>
    </row>
    <row r="3157" spans="20:29" hidden="1" x14ac:dyDescent="0.25">
      <c r="T3157" s="3"/>
      <c r="U3157" s="11"/>
      <c r="W3157" s="9"/>
      <c r="Y3157" s="3"/>
      <c r="Z3157" s="10"/>
      <c r="AA3157" s="9"/>
      <c r="AB3157" s="3"/>
      <c r="AC3157" s="7"/>
    </row>
    <row r="3158" spans="20:29" hidden="1" x14ac:dyDescent="0.25">
      <c r="T3158" s="3"/>
      <c r="U3158" s="11"/>
      <c r="W3158" s="9"/>
      <c r="Y3158" s="3"/>
      <c r="Z3158" s="10"/>
      <c r="AA3158" s="9"/>
      <c r="AB3158" s="3"/>
      <c r="AC3158" s="7"/>
    </row>
    <row r="3159" spans="20:29" hidden="1" x14ac:dyDescent="0.25">
      <c r="T3159" s="3"/>
      <c r="U3159" s="11"/>
      <c r="W3159" s="9"/>
      <c r="Y3159" s="3"/>
      <c r="Z3159" s="10"/>
      <c r="AA3159" s="9"/>
      <c r="AB3159" s="3"/>
      <c r="AC3159" s="7"/>
    </row>
    <row r="3160" spans="20:29" hidden="1" x14ac:dyDescent="0.25">
      <c r="T3160" s="3"/>
      <c r="U3160" s="11"/>
      <c r="W3160" s="9"/>
      <c r="Y3160" s="3"/>
      <c r="Z3160" s="10"/>
      <c r="AA3160" s="9"/>
      <c r="AC3160" s="7"/>
    </row>
    <row r="3161" spans="20:29" hidden="1" x14ac:dyDescent="0.25">
      <c r="T3161" s="3"/>
      <c r="U3161" s="11"/>
      <c r="W3161" s="9"/>
      <c r="Y3161" s="3"/>
      <c r="Z3161" s="10"/>
      <c r="AA3161" s="9"/>
      <c r="AC3161" s="7"/>
    </row>
    <row r="3162" spans="20:29" hidden="1" x14ac:dyDescent="0.25">
      <c r="T3162" s="3"/>
      <c r="U3162" s="11"/>
      <c r="W3162" s="9"/>
      <c r="Y3162" s="3"/>
      <c r="Z3162" s="10"/>
      <c r="AA3162" s="9"/>
      <c r="AC3162" s="7"/>
    </row>
    <row r="3163" spans="20:29" hidden="1" x14ac:dyDescent="0.25">
      <c r="T3163" s="3"/>
      <c r="U3163" s="11"/>
      <c r="W3163" s="9"/>
      <c r="Y3163" s="3"/>
      <c r="Z3163" s="10"/>
      <c r="AA3163" s="9"/>
      <c r="AB3163" s="3"/>
      <c r="AC3163" s="7"/>
    </row>
    <row r="3164" spans="20:29" hidden="1" x14ac:dyDescent="0.25">
      <c r="T3164" s="3"/>
      <c r="U3164" s="11"/>
      <c r="W3164" s="9"/>
      <c r="Y3164" s="3"/>
      <c r="Z3164" s="10"/>
      <c r="AA3164" s="9"/>
      <c r="AB3164" s="3"/>
      <c r="AC3164" s="7"/>
    </row>
    <row r="3165" spans="20:29" hidden="1" x14ac:dyDescent="0.25">
      <c r="T3165" s="3"/>
      <c r="U3165" s="11"/>
      <c r="W3165" s="9"/>
      <c r="Y3165" s="3"/>
      <c r="Z3165" s="10"/>
      <c r="AA3165" s="9"/>
      <c r="AB3165" s="3"/>
      <c r="AC3165" s="7"/>
    </row>
    <row r="3166" spans="20:29" hidden="1" x14ac:dyDescent="0.25">
      <c r="T3166" s="3"/>
      <c r="U3166" s="11"/>
      <c r="W3166" s="9"/>
      <c r="Y3166" s="3"/>
      <c r="Z3166" s="10"/>
      <c r="AA3166" s="9"/>
      <c r="AB3166" s="3"/>
      <c r="AC3166" s="7"/>
    </row>
    <row r="3167" spans="20:29" hidden="1" x14ac:dyDescent="0.25">
      <c r="T3167" s="3"/>
      <c r="U3167" s="11"/>
      <c r="W3167" s="9"/>
      <c r="Y3167" s="3"/>
      <c r="Z3167" s="10"/>
      <c r="AA3167" s="9"/>
      <c r="AC3167" s="7"/>
    </row>
    <row r="3168" spans="20:29" hidden="1" x14ac:dyDescent="0.25">
      <c r="T3168" s="3"/>
      <c r="U3168" s="11"/>
      <c r="W3168" s="9"/>
      <c r="Y3168" s="3"/>
      <c r="Z3168" s="10"/>
      <c r="AA3168" s="9"/>
      <c r="AC3168" s="7"/>
    </row>
    <row r="3169" spans="20:29" hidden="1" x14ac:dyDescent="0.25">
      <c r="T3169" s="3"/>
      <c r="U3169" s="11"/>
      <c r="W3169" s="9"/>
      <c r="Y3169" s="3"/>
      <c r="Z3169" s="10"/>
      <c r="AA3169" s="9"/>
      <c r="AC3169" s="7"/>
    </row>
    <row r="3170" spans="20:29" hidden="1" x14ac:dyDescent="0.25">
      <c r="T3170" s="3"/>
      <c r="U3170" s="11"/>
      <c r="W3170" s="9"/>
      <c r="Y3170" s="3"/>
      <c r="Z3170" s="10"/>
      <c r="AA3170" s="9"/>
      <c r="AB3170" s="3"/>
      <c r="AC3170" s="7"/>
    </row>
    <row r="3171" spans="20:29" hidden="1" x14ac:dyDescent="0.25">
      <c r="T3171" s="3"/>
      <c r="U3171" s="11"/>
      <c r="W3171" s="9"/>
      <c r="Y3171" s="3"/>
      <c r="Z3171" s="10"/>
      <c r="AA3171" s="9"/>
      <c r="AB3171" s="3"/>
      <c r="AC3171" s="7"/>
    </row>
    <row r="3172" spans="20:29" hidden="1" x14ac:dyDescent="0.25">
      <c r="T3172" s="3"/>
      <c r="U3172" s="11"/>
      <c r="W3172" s="9"/>
      <c r="Y3172" s="3"/>
      <c r="Z3172" s="10"/>
      <c r="AA3172" s="9"/>
      <c r="AB3172" s="3"/>
      <c r="AC3172" s="7"/>
    </row>
    <row r="3173" spans="20:29" hidden="1" x14ac:dyDescent="0.25">
      <c r="T3173" s="3"/>
      <c r="U3173" s="11"/>
      <c r="W3173" s="9"/>
      <c r="Y3173" s="3"/>
      <c r="Z3173" s="10"/>
      <c r="AA3173" s="9"/>
      <c r="AB3173" s="3"/>
      <c r="AC3173" s="7"/>
    </row>
    <row r="3174" spans="20:29" hidden="1" x14ac:dyDescent="0.25">
      <c r="T3174" s="3"/>
      <c r="U3174" s="11"/>
      <c r="W3174" s="9"/>
      <c r="Y3174" s="3"/>
      <c r="Z3174" s="10"/>
      <c r="AA3174" s="9"/>
      <c r="AC3174" s="7"/>
    </row>
    <row r="3175" spans="20:29" hidden="1" x14ac:dyDescent="0.25">
      <c r="T3175" s="3"/>
      <c r="U3175" s="11"/>
      <c r="W3175" s="9"/>
      <c r="Y3175" s="3"/>
      <c r="Z3175" s="10"/>
      <c r="AA3175" s="9"/>
      <c r="AC3175" s="7"/>
    </row>
    <row r="3176" spans="20:29" hidden="1" x14ac:dyDescent="0.25">
      <c r="T3176" s="3"/>
      <c r="U3176" s="11"/>
      <c r="W3176" s="9"/>
      <c r="Y3176" s="3"/>
      <c r="Z3176" s="10"/>
      <c r="AA3176" s="9"/>
      <c r="AC3176" s="7"/>
    </row>
    <row r="3177" spans="20:29" hidden="1" x14ac:dyDescent="0.25">
      <c r="T3177" s="3"/>
      <c r="U3177" s="11"/>
      <c r="W3177" s="9"/>
      <c r="Y3177" s="3"/>
      <c r="Z3177" s="10"/>
      <c r="AA3177" s="9"/>
      <c r="AB3177" s="3"/>
      <c r="AC3177" s="7"/>
    </row>
    <row r="3178" spans="20:29" hidden="1" x14ac:dyDescent="0.25">
      <c r="T3178" s="3"/>
      <c r="U3178" s="11"/>
      <c r="W3178" s="9"/>
      <c r="Y3178" s="3"/>
      <c r="Z3178" s="10"/>
      <c r="AA3178" s="9"/>
      <c r="AB3178" s="3"/>
      <c r="AC3178" s="7"/>
    </row>
    <row r="3179" spans="20:29" hidden="1" x14ac:dyDescent="0.25">
      <c r="T3179" s="3"/>
      <c r="U3179" s="11"/>
      <c r="W3179" s="9"/>
      <c r="Y3179" s="3"/>
      <c r="Z3179" s="10"/>
      <c r="AA3179" s="9"/>
      <c r="AB3179" s="3"/>
      <c r="AC3179" s="7"/>
    </row>
    <row r="3180" spans="20:29" hidden="1" x14ac:dyDescent="0.25">
      <c r="T3180" s="3"/>
      <c r="U3180" s="11"/>
      <c r="W3180" s="9"/>
      <c r="Y3180" s="3"/>
      <c r="Z3180" s="10"/>
      <c r="AA3180" s="9"/>
      <c r="AB3180" s="3"/>
      <c r="AC3180" s="7"/>
    </row>
    <row r="3181" spans="20:29" hidden="1" x14ac:dyDescent="0.25">
      <c r="T3181" s="3"/>
      <c r="U3181" s="11"/>
      <c r="W3181" s="9"/>
      <c r="Y3181" s="3"/>
      <c r="Z3181" s="10"/>
      <c r="AA3181" s="9"/>
      <c r="AC3181" s="7"/>
    </row>
    <row r="3182" spans="20:29" hidden="1" x14ac:dyDescent="0.25">
      <c r="T3182" s="3"/>
      <c r="U3182" s="11"/>
      <c r="W3182" s="9"/>
      <c r="Y3182" s="3"/>
      <c r="Z3182" s="10"/>
      <c r="AA3182" s="9"/>
      <c r="AC3182" s="7"/>
    </row>
    <row r="3183" spans="20:29" hidden="1" x14ac:dyDescent="0.25">
      <c r="T3183" s="3"/>
      <c r="U3183" s="11"/>
      <c r="W3183" s="9"/>
      <c r="Y3183" s="3"/>
      <c r="Z3183" s="10"/>
      <c r="AA3183" s="9"/>
      <c r="AC3183" s="7"/>
    </row>
    <row r="3184" spans="20:29" hidden="1" x14ac:dyDescent="0.25">
      <c r="T3184" s="3"/>
      <c r="U3184" s="11"/>
      <c r="W3184" s="9"/>
      <c r="Y3184" s="3"/>
      <c r="Z3184" s="10"/>
      <c r="AA3184" s="9"/>
      <c r="AB3184" s="3"/>
      <c r="AC3184" s="7"/>
    </row>
    <row r="3185" spans="20:29" hidden="1" x14ac:dyDescent="0.25">
      <c r="T3185" s="3"/>
      <c r="U3185" s="11"/>
      <c r="W3185" s="9"/>
      <c r="Y3185" s="3"/>
      <c r="Z3185" s="10"/>
      <c r="AA3185" s="9"/>
      <c r="AB3185" s="3"/>
      <c r="AC3185" s="7"/>
    </row>
    <row r="3186" spans="20:29" hidden="1" x14ac:dyDescent="0.25">
      <c r="T3186" s="3"/>
      <c r="U3186" s="11"/>
      <c r="W3186" s="9"/>
      <c r="Y3186" s="3"/>
      <c r="Z3186" s="10"/>
      <c r="AA3186" s="9"/>
      <c r="AB3186" s="3"/>
      <c r="AC3186" s="7"/>
    </row>
    <row r="3187" spans="20:29" hidden="1" x14ac:dyDescent="0.25">
      <c r="T3187" s="3"/>
      <c r="U3187" s="11"/>
      <c r="W3187" s="9"/>
      <c r="Y3187" s="3"/>
      <c r="Z3187" s="10"/>
      <c r="AA3187" s="9"/>
      <c r="AB3187" s="3"/>
      <c r="AC3187" s="7"/>
    </row>
    <row r="3188" spans="20:29" hidden="1" x14ac:dyDescent="0.25">
      <c r="T3188" s="3"/>
      <c r="U3188" s="11"/>
      <c r="W3188" s="9"/>
      <c r="Y3188" s="3"/>
      <c r="Z3188" s="10"/>
      <c r="AA3188" s="9"/>
      <c r="AC3188" s="7"/>
    </row>
    <row r="3189" spans="20:29" hidden="1" x14ac:dyDescent="0.25">
      <c r="T3189" s="3"/>
      <c r="U3189" s="11"/>
      <c r="W3189" s="9"/>
      <c r="Y3189" s="3"/>
      <c r="Z3189" s="10"/>
      <c r="AA3189" s="9"/>
      <c r="AC3189" s="7"/>
    </row>
    <row r="3190" spans="20:29" hidden="1" x14ac:dyDescent="0.25">
      <c r="T3190" s="3"/>
      <c r="U3190" s="11"/>
      <c r="W3190" s="9"/>
      <c r="Y3190" s="3"/>
      <c r="Z3190" s="10"/>
      <c r="AA3190" s="9"/>
      <c r="AC3190" s="7"/>
    </row>
    <row r="3191" spans="20:29" hidden="1" x14ac:dyDescent="0.25">
      <c r="T3191" s="3"/>
      <c r="U3191" s="11"/>
      <c r="W3191" s="9"/>
      <c r="Y3191" s="3"/>
      <c r="Z3191" s="10"/>
      <c r="AA3191" s="9"/>
      <c r="AB3191" s="3"/>
      <c r="AC3191" s="7"/>
    </row>
    <row r="3192" spans="20:29" hidden="1" x14ac:dyDescent="0.25">
      <c r="T3192" s="3"/>
      <c r="U3192" s="11"/>
      <c r="W3192" s="9"/>
      <c r="Y3192" s="3"/>
      <c r="Z3192" s="10"/>
      <c r="AA3192" s="9"/>
      <c r="AB3192" s="3"/>
      <c r="AC3192" s="7"/>
    </row>
    <row r="3193" spans="20:29" hidden="1" x14ac:dyDescent="0.25">
      <c r="T3193" s="3"/>
      <c r="U3193" s="11"/>
      <c r="W3193" s="9"/>
      <c r="Y3193" s="3"/>
      <c r="Z3193" s="10"/>
      <c r="AA3193" s="9"/>
      <c r="AB3193" s="3"/>
      <c r="AC3193" s="7"/>
    </row>
    <row r="3194" spans="20:29" hidden="1" x14ac:dyDescent="0.25">
      <c r="T3194" s="3"/>
      <c r="U3194" s="11"/>
      <c r="W3194" s="9"/>
      <c r="Y3194" s="3"/>
      <c r="Z3194" s="10"/>
      <c r="AA3194" s="9"/>
      <c r="AB3194" s="3"/>
      <c r="AC3194" s="7"/>
    </row>
    <row r="3195" spans="20:29" hidden="1" x14ac:dyDescent="0.25">
      <c r="T3195" s="3"/>
      <c r="U3195" s="11"/>
      <c r="W3195" s="9"/>
      <c r="Y3195" s="3"/>
      <c r="Z3195" s="10"/>
      <c r="AA3195" s="9"/>
      <c r="AC3195" s="7"/>
    </row>
    <row r="3196" spans="20:29" hidden="1" x14ac:dyDescent="0.25">
      <c r="T3196" s="3"/>
      <c r="U3196" s="11"/>
      <c r="W3196" s="9"/>
      <c r="Y3196" s="3"/>
      <c r="Z3196" s="10"/>
      <c r="AA3196" s="9"/>
      <c r="AC3196" s="7"/>
    </row>
    <row r="3197" spans="20:29" hidden="1" x14ac:dyDescent="0.25">
      <c r="T3197" s="3"/>
      <c r="U3197" s="11"/>
      <c r="W3197" s="9"/>
      <c r="Y3197" s="3"/>
      <c r="Z3197" s="10"/>
      <c r="AA3197" s="9"/>
      <c r="AC3197" s="7"/>
    </row>
    <row r="3198" spans="20:29" hidden="1" x14ac:dyDescent="0.25">
      <c r="T3198" s="3"/>
      <c r="U3198" s="11"/>
      <c r="W3198" s="9"/>
      <c r="Y3198" s="3"/>
      <c r="Z3198" s="10"/>
      <c r="AA3198" s="9"/>
      <c r="AB3198" s="3"/>
      <c r="AC3198" s="7"/>
    </row>
    <row r="3199" spans="20:29" hidden="1" x14ac:dyDescent="0.25">
      <c r="T3199" s="3"/>
      <c r="U3199" s="11"/>
      <c r="W3199" s="9"/>
      <c r="Y3199" s="3"/>
      <c r="Z3199" s="10"/>
      <c r="AA3199" s="9"/>
      <c r="AB3199" s="3"/>
      <c r="AC3199" s="7"/>
    </row>
    <row r="3200" spans="20:29" hidden="1" x14ac:dyDescent="0.25">
      <c r="T3200" s="3"/>
      <c r="U3200" s="11"/>
      <c r="W3200" s="9"/>
      <c r="Y3200" s="3"/>
      <c r="Z3200" s="10"/>
      <c r="AA3200" s="9"/>
      <c r="AB3200" s="3"/>
      <c r="AC3200" s="7"/>
    </row>
    <row r="3201" spans="20:29" hidden="1" x14ac:dyDescent="0.25">
      <c r="T3201" s="3"/>
      <c r="U3201" s="11"/>
      <c r="W3201" s="9"/>
      <c r="Y3201" s="3"/>
      <c r="Z3201" s="10"/>
      <c r="AA3201" s="9"/>
      <c r="AB3201" s="3"/>
      <c r="AC3201" s="7"/>
    </row>
    <row r="3202" spans="20:29" hidden="1" x14ac:dyDescent="0.25">
      <c r="T3202" s="3"/>
      <c r="U3202" s="11"/>
      <c r="W3202" s="9"/>
      <c r="Y3202" s="3"/>
      <c r="Z3202" s="10"/>
      <c r="AA3202" s="9"/>
      <c r="AC3202" s="7"/>
    </row>
    <row r="3203" spans="20:29" hidden="1" x14ac:dyDescent="0.25">
      <c r="T3203" s="3"/>
      <c r="U3203" s="11"/>
      <c r="W3203" s="9"/>
      <c r="Y3203" s="3"/>
      <c r="Z3203" s="10"/>
      <c r="AA3203" s="9"/>
      <c r="AC3203" s="7"/>
    </row>
    <row r="3204" spans="20:29" hidden="1" x14ac:dyDescent="0.25">
      <c r="T3204" s="3"/>
      <c r="U3204" s="11"/>
      <c r="W3204" s="9"/>
      <c r="Y3204" s="3"/>
      <c r="Z3204" s="10"/>
      <c r="AA3204" s="9"/>
      <c r="AC3204" s="7"/>
    </row>
    <row r="3205" spans="20:29" hidden="1" x14ac:dyDescent="0.25">
      <c r="T3205" s="3"/>
      <c r="U3205" s="11"/>
      <c r="W3205" s="9"/>
      <c r="Y3205" s="3"/>
      <c r="Z3205" s="10"/>
      <c r="AA3205" s="9"/>
      <c r="AB3205" s="3"/>
      <c r="AC3205" s="7"/>
    </row>
    <row r="3206" spans="20:29" hidden="1" x14ac:dyDescent="0.25">
      <c r="T3206" s="3"/>
      <c r="U3206" s="11"/>
      <c r="W3206" s="9"/>
      <c r="Y3206" s="3"/>
      <c r="Z3206" s="10"/>
      <c r="AA3206" s="9"/>
      <c r="AB3206" s="3"/>
      <c r="AC3206" s="7"/>
    </row>
    <row r="3207" spans="20:29" hidden="1" x14ac:dyDescent="0.25">
      <c r="T3207" s="3"/>
      <c r="U3207" s="11"/>
      <c r="W3207" s="9"/>
      <c r="Y3207" s="3"/>
      <c r="Z3207" s="10"/>
      <c r="AA3207" s="9"/>
      <c r="AB3207" s="3"/>
      <c r="AC3207" s="7"/>
    </row>
    <row r="3208" spans="20:29" hidden="1" x14ac:dyDescent="0.25">
      <c r="T3208" s="3"/>
      <c r="U3208" s="11"/>
      <c r="W3208" s="9"/>
      <c r="Y3208" s="3"/>
      <c r="Z3208" s="10"/>
      <c r="AA3208" s="9"/>
      <c r="AB3208" s="3"/>
      <c r="AC3208" s="7"/>
    </row>
    <row r="3209" spans="20:29" hidden="1" x14ac:dyDescent="0.25">
      <c r="T3209" s="3"/>
      <c r="U3209" s="11"/>
      <c r="W3209" s="9"/>
      <c r="Y3209" s="3"/>
      <c r="Z3209" s="10"/>
      <c r="AA3209" s="9"/>
      <c r="AC3209" s="7"/>
    </row>
    <row r="3210" spans="20:29" hidden="1" x14ac:dyDescent="0.25">
      <c r="T3210" s="3"/>
      <c r="U3210" s="11"/>
      <c r="W3210" s="9"/>
      <c r="Y3210" s="3"/>
      <c r="Z3210" s="10"/>
      <c r="AA3210" s="9"/>
      <c r="AC3210" s="7"/>
    </row>
    <row r="3211" spans="20:29" hidden="1" x14ac:dyDescent="0.25">
      <c r="T3211" s="3"/>
      <c r="U3211" s="11"/>
      <c r="W3211" s="9"/>
      <c r="Y3211" s="3"/>
      <c r="Z3211" s="10"/>
      <c r="AA3211" s="9"/>
      <c r="AC3211" s="7"/>
    </row>
    <row r="3212" spans="20:29" hidden="1" x14ac:dyDescent="0.25">
      <c r="T3212" s="3"/>
      <c r="U3212" s="11"/>
      <c r="W3212" s="9"/>
      <c r="Y3212" s="3"/>
      <c r="Z3212" s="10"/>
      <c r="AA3212" s="9"/>
      <c r="AB3212" s="3"/>
      <c r="AC3212" s="7"/>
    </row>
    <row r="3213" spans="20:29" hidden="1" x14ac:dyDescent="0.25">
      <c r="T3213" s="3"/>
      <c r="U3213" s="11"/>
      <c r="W3213" s="9"/>
      <c r="Y3213" s="3"/>
      <c r="Z3213" s="10"/>
      <c r="AA3213" s="9"/>
      <c r="AB3213" s="3"/>
      <c r="AC3213" s="7"/>
    </row>
    <row r="3214" spans="20:29" hidden="1" x14ac:dyDescent="0.25">
      <c r="T3214" s="3"/>
      <c r="U3214" s="11"/>
      <c r="W3214" s="9"/>
      <c r="Y3214" s="3"/>
      <c r="Z3214" s="10"/>
      <c r="AA3214" s="9"/>
      <c r="AB3214" s="3"/>
      <c r="AC3214" s="7"/>
    </row>
    <row r="3215" spans="20:29" hidden="1" x14ac:dyDescent="0.25">
      <c r="T3215" s="3"/>
      <c r="U3215" s="11"/>
      <c r="W3215" s="9"/>
      <c r="Y3215" s="3"/>
      <c r="Z3215" s="10"/>
      <c r="AA3215" s="9"/>
      <c r="AB3215" s="3"/>
      <c r="AC3215" s="7"/>
    </row>
    <row r="3216" spans="20:29" hidden="1" x14ac:dyDescent="0.25">
      <c r="T3216" s="3"/>
      <c r="U3216" s="11"/>
      <c r="W3216" s="9"/>
      <c r="Y3216" s="3"/>
      <c r="Z3216" s="10"/>
      <c r="AA3216" s="9"/>
      <c r="AC3216" s="7"/>
    </row>
    <row r="3217" spans="20:29" hidden="1" x14ac:dyDescent="0.25">
      <c r="T3217" s="3"/>
      <c r="U3217" s="11"/>
      <c r="W3217" s="9"/>
      <c r="Y3217" s="3"/>
      <c r="Z3217" s="10"/>
      <c r="AA3217" s="9"/>
      <c r="AC3217" s="7"/>
    </row>
    <row r="3218" spans="20:29" hidden="1" x14ac:dyDescent="0.25">
      <c r="T3218" s="3"/>
      <c r="U3218" s="11"/>
      <c r="W3218" s="9"/>
      <c r="Y3218" s="3"/>
      <c r="Z3218" s="10"/>
      <c r="AA3218" s="9"/>
      <c r="AC3218" s="7"/>
    </row>
    <row r="3219" spans="20:29" hidden="1" x14ac:dyDescent="0.25">
      <c r="T3219" s="3"/>
      <c r="U3219" s="11"/>
      <c r="W3219" s="9"/>
      <c r="Y3219" s="3"/>
      <c r="Z3219" s="10"/>
      <c r="AA3219" s="9"/>
      <c r="AB3219" s="3"/>
      <c r="AC3219" s="7"/>
    </row>
    <row r="3220" spans="20:29" hidden="1" x14ac:dyDescent="0.25">
      <c r="T3220" s="3"/>
      <c r="U3220" s="11"/>
      <c r="W3220" s="9"/>
      <c r="Y3220" s="3"/>
      <c r="Z3220" s="10"/>
      <c r="AA3220" s="9"/>
      <c r="AB3220" s="3"/>
      <c r="AC3220" s="7"/>
    </row>
    <row r="3221" spans="20:29" hidden="1" x14ac:dyDescent="0.25">
      <c r="T3221" s="3"/>
      <c r="U3221" s="11"/>
      <c r="W3221" s="9"/>
      <c r="Y3221" s="3"/>
      <c r="Z3221" s="10"/>
      <c r="AA3221" s="9"/>
      <c r="AB3221" s="3"/>
      <c r="AC3221" s="7"/>
    </row>
    <row r="3222" spans="20:29" hidden="1" x14ac:dyDescent="0.25">
      <c r="T3222" s="3"/>
      <c r="U3222" s="11"/>
      <c r="W3222" s="9"/>
      <c r="Y3222" s="3"/>
      <c r="Z3222" s="10"/>
      <c r="AA3222" s="9"/>
      <c r="AB3222" s="3"/>
      <c r="AC3222" s="7"/>
    </row>
    <row r="3223" spans="20:29" hidden="1" x14ac:dyDescent="0.25">
      <c r="T3223" s="3"/>
      <c r="U3223" s="11"/>
      <c r="W3223" s="9"/>
      <c r="Y3223" s="3"/>
      <c r="Z3223" s="10"/>
      <c r="AA3223" s="9"/>
      <c r="AC3223" s="7"/>
    </row>
    <row r="3224" spans="20:29" hidden="1" x14ac:dyDescent="0.25">
      <c r="T3224" s="3"/>
      <c r="U3224" s="11"/>
      <c r="W3224" s="9"/>
      <c r="Y3224" s="3"/>
      <c r="Z3224" s="10"/>
      <c r="AA3224" s="9"/>
      <c r="AC3224" s="7"/>
    </row>
    <row r="3225" spans="20:29" hidden="1" x14ac:dyDescent="0.25">
      <c r="T3225" s="3"/>
      <c r="U3225" s="11"/>
      <c r="W3225" s="9"/>
      <c r="Y3225" s="3"/>
      <c r="Z3225" s="10"/>
      <c r="AA3225" s="9"/>
      <c r="AC3225" s="7"/>
    </row>
    <row r="3226" spans="20:29" hidden="1" x14ac:dyDescent="0.25">
      <c r="T3226" s="3"/>
      <c r="U3226" s="11"/>
      <c r="W3226" s="9"/>
      <c r="Y3226" s="3"/>
      <c r="Z3226" s="10"/>
      <c r="AA3226" s="9"/>
      <c r="AB3226" s="3"/>
      <c r="AC3226" s="7"/>
    </row>
    <row r="3227" spans="20:29" hidden="1" x14ac:dyDescent="0.25">
      <c r="T3227" s="3"/>
      <c r="U3227" s="11"/>
      <c r="W3227" s="9"/>
      <c r="Y3227" s="3"/>
      <c r="Z3227" s="10"/>
      <c r="AA3227" s="9"/>
      <c r="AB3227" s="3"/>
      <c r="AC3227" s="7"/>
    </row>
    <row r="3228" spans="20:29" hidden="1" x14ac:dyDescent="0.25"/>
    <row r="3229" spans="20:29" hidden="1" x14ac:dyDescent="0.25">
      <c r="T3229" s="4" t="s">
        <v>44</v>
      </c>
      <c r="U3229" s="3"/>
      <c r="V3229" s="3"/>
      <c r="W3229" s="3"/>
      <c r="X3229" s="3"/>
      <c r="Y3229" s="4" t="s">
        <v>22</v>
      </c>
      <c r="Z3229" s="3"/>
      <c r="AA3229" s="3"/>
    </row>
  </sheetData>
  <sheetProtection password="C73E" sheet="1" objects="1" scenarios="1" formatRows="0"/>
  <mergeCells count="88">
    <mergeCell ref="L36:M36"/>
    <mergeCell ref="L37:M37"/>
    <mergeCell ref="L38:M38"/>
    <mergeCell ref="G35:H36"/>
    <mergeCell ref="J35:J36"/>
    <mergeCell ref="G37:H39"/>
    <mergeCell ref="J37:J39"/>
    <mergeCell ref="G41:H41"/>
    <mergeCell ref="C41:F41"/>
    <mergeCell ref="C40:F40"/>
    <mergeCell ref="C50:F50"/>
    <mergeCell ref="C49:F49"/>
    <mergeCell ref="C48:F48"/>
    <mergeCell ref="C47:F47"/>
    <mergeCell ref="C45:F45"/>
    <mergeCell ref="G42:H42"/>
    <mergeCell ref="C42:F42"/>
    <mergeCell ref="C46:F46"/>
    <mergeCell ref="G40:H40"/>
    <mergeCell ref="C43:F43"/>
    <mergeCell ref="C44:F44"/>
    <mergeCell ref="G43:H43"/>
    <mergeCell ref="G44:H44"/>
    <mergeCell ref="E54:N54"/>
    <mergeCell ref="L33:M33"/>
    <mergeCell ref="C33:F33"/>
    <mergeCell ref="C34:F34"/>
    <mergeCell ref="G48:H48"/>
    <mergeCell ref="G49:H49"/>
    <mergeCell ref="G50:H50"/>
    <mergeCell ref="G51:H51"/>
    <mergeCell ref="G45:H45"/>
    <mergeCell ref="G46:H46"/>
    <mergeCell ref="G47:H47"/>
    <mergeCell ref="C35:F36"/>
    <mergeCell ref="L34:M34"/>
    <mergeCell ref="G34:H34"/>
    <mergeCell ref="C51:F51"/>
    <mergeCell ref="C37:F39"/>
    <mergeCell ref="G33:H33"/>
    <mergeCell ref="G32:H32"/>
    <mergeCell ref="K21:L21"/>
    <mergeCell ref="K22:L22"/>
    <mergeCell ref="K23:L23"/>
    <mergeCell ref="L32:M32"/>
    <mergeCell ref="L29:M29"/>
    <mergeCell ref="L30:M30"/>
    <mergeCell ref="L31:M31"/>
    <mergeCell ref="D26:I26"/>
    <mergeCell ref="K26:L26"/>
    <mergeCell ref="C57:N58"/>
    <mergeCell ref="C59:N59"/>
    <mergeCell ref="C61:N62"/>
    <mergeCell ref="C63:N63"/>
    <mergeCell ref="C64:N67"/>
    <mergeCell ref="C60:N60"/>
    <mergeCell ref="C2:N2"/>
    <mergeCell ref="C1:N1"/>
    <mergeCell ref="G30:H30"/>
    <mergeCell ref="G31:H31"/>
    <mergeCell ref="D17:I17"/>
    <mergeCell ref="D18:I18"/>
    <mergeCell ref="D19:I19"/>
    <mergeCell ref="D20:I20"/>
    <mergeCell ref="D21:I21"/>
    <mergeCell ref="D22:I22"/>
    <mergeCell ref="D23:I23"/>
    <mergeCell ref="D27:I27"/>
    <mergeCell ref="D28:I28"/>
    <mergeCell ref="C11:F11"/>
    <mergeCell ref="C12:D12"/>
    <mergeCell ref="C13:D13"/>
    <mergeCell ref="C30:F30"/>
    <mergeCell ref="K16:L16"/>
    <mergeCell ref="E4:N4"/>
    <mergeCell ref="C31:F31"/>
    <mergeCell ref="C32:F32"/>
    <mergeCell ref="C29:F29"/>
    <mergeCell ref="D16:I16"/>
    <mergeCell ref="G29:I29"/>
    <mergeCell ref="K17:L17"/>
    <mergeCell ref="K18:L18"/>
    <mergeCell ref="K19:L19"/>
    <mergeCell ref="K20:L20"/>
    <mergeCell ref="D24:I24"/>
    <mergeCell ref="K24:L24"/>
    <mergeCell ref="D25:I25"/>
    <mergeCell ref="K25:L25"/>
  </mergeCells>
  <conditionalFormatting sqref="J45:J47">
    <cfRule type="expression" dxfId="13" priority="44">
      <formula>$D$6=$Q$29</formula>
    </cfRule>
  </conditionalFormatting>
  <conditionalFormatting sqref="I49:J49 G46">
    <cfRule type="expression" dxfId="12" priority="30">
      <formula>$D$6=$Q$29</formula>
    </cfRule>
  </conditionalFormatting>
  <conditionalFormatting sqref="J32 J35">
    <cfRule type="expression" dxfId="11" priority="134">
      <formula>OR($D$6=$Q$32,$D$6=$Q$33)</formula>
    </cfRule>
  </conditionalFormatting>
  <conditionalFormatting sqref="C52:J52 I50:J50 G51:J51 G47:G50">
    <cfRule type="expression" dxfId="10" priority="23">
      <formula>$D$6=$Q$29</formula>
    </cfRule>
  </conditionalFormatting>
  <conditionalFormatting sqref="K17:L22">
    <cfRule type="expression" dxfId="9" priority="20">
      <formula>$K$16="Edad"</formula>
    </cfRule>
    <cfRule type="expression" dxfId="8" priority="21">
      <formula>$K$16="Fecha"</formula>
    </cfRule>
  </conditionalFormatting>
  <conditionalFormatting sqref="K26:L26">
    <cfRule type="expression" dxfId="7" priority="9">
      <formula>$K$16="Edad"</formula>
    </cfRule>
    <cfRule type="expression" dxfId="6" priority="10">
      <formula>$K$16="Fecha"</formula>
    </cfRule>
  </conditionalFormatting>
  <conditionalFormatting sqref="K24:L24">
    <cfRule type="expression" dxfId="5" priority="5">
      <formula>$K$16="Edad"</formula>
    </cfRule>
    <cfRule type="expression" dxfId="4" priority="6">
      <formula>$K$16="Fecha"</formula>
    </cfRule>
  </conditionalFormatting>
  <conditionalFormatting sqref="K25:L25">
    <cfRule type="expression" dxfId="3" priority="3">
      <formula>$K$16="Edad"</formula>
    </cfRule>
    <cfRule type="expression" dxfId="2" priority="4">
      <formula>$K$16="Fecha"</formula>
    </cfRule>
  </conditionalFormatting>
  <conditionalFormatting sqref="K23:L23">
    <cfRule type="expression" dxfId="1" priority="1">
      <formula>$K$16="Edad"</formula>
    </cfRule>
    <cfRule type="expression" dxfId="0" priority="2">
      <formula>$K$16="Fecha"</formula>
    </cfRule>
  </conditionalFormatting>
  <dataValidations count="12">
    <dataValidation type="date" allowBlank="1" showInputMessage="1" showErrorMessage="1" error="La fecha no puede ser anterior al día de hoy" sqref="N6">
      <formula1>TODAY()</formula1>
      <formula2>41698</formula2>
    </dataValidation>
    <dataValidation type="whole" allowBlank="1" showInputMessage="1" showErrorMessage="1" sqref="K27:K28">
      <formula1>0</formula1>
      <formula2>99</formula2>
    </dataValidation>
    <dataValidation type="decimal" allowBlank="1" showInputMessage="1" showErrorMessage="1" sqref="L27:L28 M17:M26">
      <formula1>0</formula1>
      <formula2>99</formula2>
    </dataValidation>
    <dataValidation type="list" allowBlank="1" showInputMessage="1" showErrorMessage="1" sqref="O6">
      <formula1>$Q$41:$Q$42</formula1>
    </dataValidation>
    <dataValidation type="list" allowBlank="1" showInputMessage="1" showErrorMessage="1" sqref="F15">
      <formula1>$Q$56:$Q$57</formula1>
    </dataValidation>
    <dataValidation type="list" allowBlank="1" showInputMessage="1" showErrorMessage="1" sqref="K16:L16">
      <formula1>$T$17:$T$18</formula1>
    </dataValidation>
    <dataValidation type="list" allowBlank="1" showInputMessage="1" showErrorMessage="1" sqref="J17:J26">
      <formula1>$T$21:$T$22</formula1>
    </dataValidation>
    <dataValidation type="list" allowBlank="1" showInputMessage="1" showErrorMessage="1" sqref="N10">
      <formula1>$T$36:$T$39</formula1>
    </dataValidation>
    <dataValidation type="list" allowBlank="1" showInputMessage="1" showErrorMessage="1" sqref="D6">
      <formula1>$U$17:$U$19</formula1>
    </dataValidation>
    <dataValidation type="list" allowBlank="1" showInputMessage="1" showErrorMessage="1" sqref="D8">
      <formula1>$W$17:$W$20</formula1>
    </dataValidation>
    <dataValidation type="list" allowBlank="1" showInputMessage="1" showErrorMessage="1" sqref="F12:F13">
      <formula1>$Y$17:$Y$20</formula1>
    </dataValidation>
    <dataValidation type="list" allowBlank="1" showInputMessage="1" showErrorMessage="1" sqref="N8">
      <formula1>$X$32:$X$33</formula1>
    </dataValidation>
  </dataValidations>
  <printOptions horizontalCentered="1" verticalCentered="1"/>
  <pageMargins left="0.19685039370078741" right="0.19685039370078741" top="0.19685039370078741" bottom="0.19685039370078741" header="0.19685039370078741" footer="0.19685039370078741"/>
  <pageSetup scale="61"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552450</xdr:colOff>
                    <xdr:row>10</xdr:row>
                    <xdr:rowOff>161925</xdr:rowOff>
                  </from>
                  <to>
                    <xdr:col>1</xdr:col>
                    <xdr:colOff>95250</xdr:colOff>
                    <xdr:row>11</xdr:row>
                    <xdr:rowOff>171450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0</xdr:col>
                    <xdr:colOff>552450</xdr:colOff>
                    <xdr:row>11</xdr:row>
                    <xdr:rowOff>161925</xdr:rowOff>
                  </from>
                  <to>
                    <xdr:col>1</xdr:col>
                    <xdr:colOff>95250</xdr:colOff>
                    <xdr:row>12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Calculos!$C$45:$C$47</xm:f>
          </x14:formula1>
          <xm:sqref>D6</xm:sqref>
        </x14:dataValidation>
        <x14:dataValidation type="list" allowBlank="1" showInputMessage="1" showErrorMessage="1">
          <x14:formula1>
            <xm:f>Calculos!$C$35:$C$38</xm:f>
          </x14:formula1>
          <xm:sqref>D8</xm:sqref>
        </x14:dataValidation>
        <x14:dataValidation type="list" allowBlank="1" showInputMessage="1" showErrorMessage="1">
          <x14:formula1>
            <xm:f>Calculos!$D$26:$D$29</xm:f>
          </x14:formula1>
          <xm:sqref>F13</xm:sqref>
        </x14:dataValidation>
        <x14:dataValidation type="list" allowBlank="1" showInputMessage="1" showErrorMessage="1">
          <x14:formula1>
            <xm:f>Calculos!$C$26:$C$29</xm:f>
          </x14:formula1>
          <xm:sqref>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AS156"/>
  <sheetViews>
    <sheetView showGridLines="0" topLeftCell="A19" workbookViewId="0">
      <selection activeCell="E47" sqref="E47"/>
    </sheetView>
  </sheetViews>
  <sheetFormatPr baseColWidth="10" defaultRowHeight="15" x14ac:dyDescent="0.25"/>
  <cols>
    <col min="1" max="2" width="11.42578125" style="1"/>
    <col min="3" max="3" width="14.7109375" style="1" customWidth="1"/>
    <col min="4" max="4" width="17.5703125" style="1" customWidth="1"/>
    <col min="5" max="5" width="17.7109375" style="1" bestFit="1" customWidth="1"/>
    <col min="6" max="6" width="20.140625" style="1" customWidth="1"/>
    <col min="7" max="7" width="16" style="1" customWidth="1"/>
    <col min="8" max="8" width="19.140625" style="1" customWidth="1"/>
    <col min="9" max="9" width="18.28515625" style="1" customWidth="1"/>
    <col min="10" max="10" width="17.28515625" style="1" customWidth="1"/>
    <col min="11" max="11" width="11.42578125" style="1"/>
    <col min="12" max="12" width="29.42578125" style="1" customWidth="1"/>
    <col min="13" max="13" width="20.5703125" style="1" customWidth="1"/>
    <col min="14" max="16384" width="11.42578125" style="1"/>
  </cols>
  <sheetData>
    <row r="1" spans="3:45" ht="15.75" thickBot="1" x14ac:dyDescent="0.3"/>
    <row r="2" spans="3:45" ht="15.75" thickBot="1" x14ac:dyDescent="0.3">
      <c r="D2" s="145" t="s">
        <v>116</v>
      </c>
      <c r="E2" s="146"/>
      <c r="F2" s="146" t="s">
        <v>116</v>
      </c>
      <c r="G2" s="146"/>
      <c r="H2" s="146"/>
      <c r="I2" s="146" t="s">
        <v>116</v>
      </c>
      <c r="J2" s="146"/>
      <c r="K2" s="146"/>
      <c r="L2" s="146" t="s">
        <v>116</v>
      </c>
      <c r="M2" s="146"/>
      <c r="N2" s="146"/>
      <c r="O2" s="146"/>
      <c r="P2" s="146" t="s">
        <v>116</v>
      </c>
      <c r="Q2" s="146"/>
      <c r="R2" s="146"/>
      <c r="S2" s="146" t="s">
        <v>116</v>
      </c>
      <c r="T2" s="146"/>
      <c r="U2" s="146"/>
      <c r="V2" s="147"/>
      <c r="W2" s="148" t="s">
        <v>137</v>
      </c>
      <c r="X2" s="147"/>
      <c r="Y2" s="147"/>
      <c r="Z2" s="146"/>
      <c r="AA2" s="146" t="s">
        <v>138</v>
      </c>
      <c r="AB2" s="146"/>
      <c r="AC2" s="146"/>
      <c r="AD2" s="146" t="s">
        <v>138</v>
      </c>
      <c r="AE2" s="146"/>
      <c r="AF2" s="146"/>
      <c r="AG2" s="146" t="s">
        <v>138</v>
      </c>
      <c r="AH2" s="146"/>
      <c r="AI2" s="146"/>
      <c r="AJ2" s="146" t="s">
        <v>138</v>
      </c>
      <c r="AK2" s="146"/>
      <c r="AL2" s="146"/>
      <c r="AM2" s="146" t="s">
        <v>138</v>
      </c>
      <c r="AN2" s="146"/>
      <c r="AO2" s="146"/>
      <c r="AP2" s="146" t="s">
        <v>138</v>
      </c>
      <c r="AQ2" s="146"/>
      <c r="AR2" s="215"/>
      <c r="AS2" s="215"/>
    </row>
    <row r="3" spans="3:45" x14ac:dyDescent="0.25">
      <c r="D3" s="144"/>
      <c r="E3" s="141"/>
      <c r="F3" s="144"/>
      <c r="G3" s="141"/>
      <c r="J3" s="144"/>
      <c r="K3" s="141"/>
      <c r="P3" s="144"/>
      <c r="Q3" s="141"/>
      <c r="T3" s="144"/>
      <c r="U3" s="141"/>
      <c r="V3" s="144"/>
      <c r="W3" s="141"/>
      <c r="X3" s="144"/>
      <c r="Y3" s="141"/>
      <c r="AB3" s="144"/>
      <c r="AC3" s="141"/>
      <c r="AF3" s="144"/>
      <c r="AG3" s="141"/>
      <c r="AL3" s="144"/>
      <c r="AM3" s="141"/>
      <c r="AP3" s="144"/>
      <c r="AQ3" s="141"/>
    </row>
    <row r="4" spans="3:45" ht="15" customHeight="1" x14ac:dyDescent="0.25">
      <c r="C4" s="136"/>
      <c r="D4" s="143"/>
      <c r="E4" s="139"/>
      <c r="F4" s="143"/>
      <c r="G4" s="139"/>
      <c r="H4"/>
      <c r="I4" s="136"/>
      <c r="J4" s="143"/>
      <c r="K4" s="139"/>
      <c r="L4" s="466" t="s">
        <v>79</v>
      </c>
      <c r="M4" s="466"/>
      <c r="N4" s="134"/>
      <c r="O4" s="136"/>
      <c r="P4" s="143"/>
      <c r="Q4" s="141"/>
      <c r="R4" s="466" t="s">
        <v>86</v>
      </c>
      <c r="S4" s="466"/>
      <c r="T4" s="457" t="s">
        <v>87</v>
      </c>
      <c r="U4" s="458"/>
      <c r="V4" s="457" t="s">
        <v>135</v>
      </c>
      <c r="W4" s="458"/>
      <c r="X4" s="457" t="s">
        <v>136</v>
      </c>
      <c r="Y4" s="458"/>
      <c r="Z4" s="457" t="s">
        <v>80</v>
      </c>
      <c r="AA4" s="466"/>
      <c r="AB4" s="143"/>
      <c r="AC4" s="139"/>
      <c r="AD4"/>
      <c r="AE4"/>
      <c r="AF4" s="143"/>
      <c r="AG4" s="139"/>
      <c r="AH4" s="466" t="s">
        <v>79</v>
      </c>
      <c r="AI4" s="466"/>
      <c r="AJ4"/>
      <c r="AK4"/>
      <c r="AL4" s="143"/>
      <c r="AM4" s="139"/>
      <c r="AN4" s="466" t="s">
        <v>86</v>
      </c>
      <c r="AO4" s="466"/>
      <c r="AP4" s="457" t="s">
        <v>87</v>
      </c>
      <c r="AQ4" s="458"/>
    </row>
    <row r="5" spans="3:45" ht="15.75" thickBot="1" x14ac:dyDescent="0.3">
      <c r="C5" s="142"/>
      <c r="D5" s="463" t="s">
        <v>80</v>
      </c>
      <c r="E5" s="464"/>
      <c r="F5" s="463" t="s">
        <v>81</v>
      </c>
      <c r="G5" s="464"/>
      <c r="H5" s="465" t="s">
        <v>82</v>
      </c>
      <c r="I5" s="465"/>
      <c r="J5" s="463" t="s">
        <v>83</v>
      </c>
      <c r="K5" s="464"/>
      <c r="L5" s="467"/>
      <c r="M5" s="467"/>
      <c r="N5" s="465" t="s">
        <v>84</v>
      </c>
      <c r="O5" s="465"/>
      <c r="P5" s="463" t="s">
        <v>85</v>
      </c>
      <c r="Q5" s="464"/>
      <c r="R5" s="467"/>
      <c r="S5" s="467"/>
      <c r="T5" s="459"/>
      <c r="U5" s="460"/>
      <c r="V5" s="459"/>
      <c r="W5" s="460"/>
      <c r="X5" s="459"/>
      <c r="Y5" s="460"/>
      <c r="Z5" s="459"/>
      <c r="AA5" s="467"/>
      <c r="AB5" s="463" t="s">
        <v>81</v>
      </c>
      <c r="AC5" s="464"/>
      <c r="AD5" s="465" t="s">
        <v>82</v>
      </c>
      <c r="AE5" s="465"/>
      <c r="AF5" s="463" t="s">
        <v>83</v>
      </c>
      <c r="AG5" s="464"/>
      <c r="AH5" s="467"/>
      <c r="AI5" s="467"/>
      <c r="AJ5" s="465" t="s">
        <v>84</v>
      </c>
      <c r="AK5" s="465"/>
      <c r="AL5" s="463" t="s">
        <v>85</v>
      </c>
      <c r="AM5" s="464"/>
      <c r="AN5" s="467"/>
      <c r="AO5" s="467"/>
      <c r="AP5" s="459"/>
      <c r="AQ5" s="460"/>
    </row>
    <row r="6" spans="3:45" ht="15.75" thickBot="1" x14ac:dyDescent="0.3">
      <c r="C6" s="79" t="s">
        <v>88</v>
      </c>
      <c r="D6" s="79" t="s">
        <v>2</v>
      </c>
      <c r="E6" s="80" t="s">
        <v>1</v>
      </c>
      <c r="F6" s="79" t="s">
        <v>2</v>
      </c>
      <c r="G6" s="80" t="s">
        <v>1</v>
      </c>
      <c r="H6" s="79" t="s">
        <v>2</v>
      </c>
      <c r="I6" s="80" t="s">
        <v>1</v>
      </c>
      <c r="J6" s="79" t="s">
        <v>2</v>
      </c>
      <c r="K6" s="80" t="s">
        <v>1</v>
      </c>
      <c r="L6" s="79" t="s">
        <v>2</v>
      </c>
      <c r="M6" s="80" t="s">
        <v>1</v>
      </c>
      <c r="N6" s="79" t="s">
        <v>2</v>
      </c>
      <c r="O6" s="80" t="s">
        <v>1</v>
      </c>
      <c r="P6" s="79" t="s">
        <v>2</v>
      </c>
      <c r="Q6" s="80" t="s">
        <v>1</v>
      </c>
      <c r="R6" s="79" t="s">
        <v>2</v>
      </c>
      <c r="S6" s="80" t="s">
        <v>1</v>
      </c>
      <c r="T6" s="79" t="s">
        <v>2</v>
      </c>
      <c r="U6" s="80" t="s">
        <v>1</v>
      </c>
      <c r="V6" s="79" t="s">
        <v>2</v>
      </c>
      <c r="W6" s="80" t="s">
        <v>1</v>
      </c>
      <c r="X6" s="79" t="s">
        <v>2</v>
      </c>
      <c r="Y6" s="80" t="s">
        <v>1</v>
      </c>
      <c r="Z6" s="79" t="s">
        <v>2</v>
      </c>
      <c r="AA6" s="80" t="s">
        <v>1</v>
      </c>
      <c r="AB6" s="79" t="s">
        <v>2</v>
      </c>
      <c r="AC6" s="80" t="s">
        <v>1</v>
      </c>
      <c r="AD6" s="79" t="s">
        <v>2</v>
      </c>
      <c r="AE6" s="80" t="s">
        <v>1</v>
      </c>
      <c r="AF6" s="79" t="s">
        <v>2</v>
      </c>
      <c r="AG6" s="80" t="s">
        <v>1</v>
      </c>
      <c r="AH6" s="79" t="s">
        <v>2</v>
      </c>
      <c r="AI6" s="80" t="s">
        <v>1</v>
      </c>
      <c r="AJ6" s="79" t="s">
        <v>2</v>
      </c>
      <c r="AK6" s="80" t="s">
        <v>1</v>
      </c>
      <c r="AL6" s="79" t="s">
        <v>2</v>
      </c>
      <c r="AM6" s="80" t="s">
        <v>1</v>
      </c>
      <c r="AN6" s="79" t="s">
        <v>2</v>
      </c>
      <c r="AO6" s="80" t="s">
        <v>1</v>
      </c>
      <c r="AP6" s="79" t="s">
        <v>2</v>
      </c>
      <c r="AQ6" s="80" t="s">
        <v>1</v>
      </c>
    </row>
    <row r="7" spans="3:45" x14ac:dyDescent="0.25">
      <c r="C7" s="81" t="s">
        <v>89</v>
      </c>
      <c r="D7" s="82">
        <v>304.41000000000003</v>
      </c>
      <c r="E7" s="83">
        <v>268.49</v>
      </c>
      <c r="F7" s="82">
        <v>276.93</v>
      </c>
      <c r="G7" s="83">
        <v>244.25</v>
      </c>
      <c r="H7" s="82">
        <v>1208.7770324180158</v>
      </c>
      <c r="I7" s="83">
        <v>1086.5742300788022</v>
      </c>
      <c r="J7" s="82">
        <v>3962.03</v>
      </c>
      <c r="K7" s="83">
        <v>3494.5</v>
      </c>
      <c r="L7" s="82">
        <v>61.806182400000004</v>
      </c>
      <c r="M7" s="83">
        <v>54.512793600000002</v>
      </c>
      <c r="N7" s="82">
        <v>30.68</v>
      </c>
      <c r="O7" s="83">
        <v>27.06</v>
      </c>
      <c r="P7" s="82">
        <v>33.020000000000003</v>
      </c>
      <c r="Q7" s="83">
        <v>29.13</v>
      </c>
      <c r="R7" s="82">
        <v>582.58000000000004</v>
      </c>
      <c r="S7" s="83">
        <v>513.83000000000004</v>
      </c>
      <c r="T7" s="82">
        <v>1185.17</v>
      </c>
      <c r="U7" s="83">
        <v>1045.32</v>
      </c>
      <c r="V7" s="90">
        <v>0.72799999999999998</v>
      </c>
      <c r="W7" s="91">
        <v>0.63800000000000001</v>
      </c>
      <c r="X7" s="90">
        <v>4.2999999999999997E-2</v>
      </c>
      <c r="Y7" s="91">
        <v>3.1E-2</v>
      </c>
      <c r="Z7" s="82">
        <f t="shared" ref="Z7:Z21" si="0">+D7+V7*$I$35</f>
        <v>304.41000000000003</v>
      </c>
      <c r="AA7" s="83">
        <f t="shared" ref="AA7:AA21" si="1">+E7+W7*$I$35</f>
        <v>268.49</v>
      </c>
      <c r="AB7" s="82">
        <f t="shared" ref="AB7:AB21" si="2">+F7*$I$27*$D$32</f>
        <v>276.93</v>
      </c>
      <c r="AC7" s="83">
        <f t="shared" ref="AC7:AC21" si="3">+G7*$I$27*$D$32</f>
        <v>244.25</v>
      </c>
      <c r="AD7" s="82">
        <f t="shared" ref="AD7:AD21" si="4">+H7*$I$26*$C$32</f>
        <v>1208.7770324180158</v>
      </c>
      <c r="AE7" s="83">
        <f t="shared" ref="AE7:AE21" si="5">+I7*$I$26*$C$32</f>
        <v>1086.5742300788022</v>
      </c>
      <c r="AF7" s="263">
        <f>+J7+X7*$I$37</f>
        <v>3962.03</v>
      </c>
      <c r="AG7" s="264">
        <f t="shared" ref="AG7:AG21" si="6">+K7+Y7*$I$37</f>
        <v>3494.5</v>
      </c>
      <c r="AH7" s="82">
        <f t="shared" ref="AH7:AH21" si="7">+L7+X7*$I$38</f>
        <v>341.30618240000001</v>
      </c>
      <c r="AI7" s="83">
        <f t="shared" ref="AI7:AI21" si="8">+M7+Y7*$I$38</f>
        <v>256.01279360000001</v>
      </c>
      <c r="AJ7" s="82">
        <f t="shared" ref="AJ7:AJ21" si="9">+N7*$I$28*$C$32</f>
        <v>30.68</v>
      </c>
      <c r="AK7" s="83">
        <f t="shared" ref="AK7:AK21" si="10">+O7*$I$28*$C$32</f>
        <v>27.06</v>
      </c>
      <c r="AL7" s="82">
        <f>+P7*$I$29*$C$32</f>
        <v>33.020000000000003</v>
      </c>
      <c r="AM7" s="83">
        <f t="shared" ref="AM7:AM21" si="11">+Q7*$I$29*$C$32</f>
        <v>29.13</v>
      </c>
      <c r="AN7" s="82">
        <f t="shared" ref="AN7:AN21" si="12">+R7*$I$30*$C$32</f>
        <v>582.58000000000004</v>
      </c>
      <c r="AO7" s="83">
        <f t="shared" ref="AO7:AO21" si="13">+S7*$I$30*$C$32</f>
        <v>513.83000000000004</v>
      </c>
      <c r="AP7" s="82">
        <f t="shared" ref="AP7:AP21" si="14">+T7*$I$36</f>
        <v>1185.17</v>
      </c>
      <c r="AQ7" s="83">
        <f t="shared" ref="AQ7:AQ21" si="15">+U7*$I$36</f>
        <v>1045.32</v>
      </c>
    </row>
    <row r="8" spans="3:45" x14ac:dyDescent="0.25">
      <c r="C8" s="84" t="s">
        <v>90</v>
      </c>
      <c r="D8" s="85">
        <v>214.38</v>
      </c>
      <c r="E8" s="86">
        <v>267.27</v>
      </c>
      <c r="F8" s="85">
        <v>195.03</v>
      </c>
      <c r="G8" s="86">
        <v>243.15</v>
      </c>
      <c r="H8" s="85">
        <v>731.12048104391408</v>
      </c>
      <c r="I8" s="86">
        <v>1022.22216236576</v>
      </c>
      <c r="J8" s="85">
        <v>2790.28</v>
      </c>
      <c r="K8" s="86">
        <v>3478.71</v>
      </c>
      <c r="L8" s="85">
        <v>43.527321600000001</v>
      </c>
      <c r="M8" s="86">
        <v>54.266572799999999</v>
      </c>
      <c r="N8" s="85">
        <v>21.6</v>
      </c>
      <c r="O8" s="86">
        <v>26.94</v>
      </c>
      <c r="P8" s="85">
        <v>23.26</v>
      </c>
      <c r="Q8" s="86">
        <v>29</v>
      </c>
      <c r="R8" s="85">
        <v>410.28</v>
      </c>
      <c r="S8" s="86">
        <v>511.51</v>
      </c>
      <c r="T8" s="85">
        <v>834.66</v>
      </c>
      <c r="U8" s="86">
        <v>1040.5999999999999</v>
      </c>
      <c r="V8" s="92">
        <v>0.35599999999999998</v>
      </c>
      <c r="W8" s="93">
        <v>0.57899999999999996</v>
      </c>
      <c r="X8" s="92">
        <v>7.0999999999999994E-2</v>
      </c>
      <c r="Y8" s="93">
        <v>5.0999999999999997E-2</v>
      </c>
      <c r="Z8" s="85">
        <f t="shared" si="0"/>
        <v>214.38</v>
      </c>
      <c r="AA8" s="86">
        <f t="shared" si="1"/>
        <v>267.27</v>
      </c>
      <c r="AB8" s="85">
        <f t="shared" si="2"/>
        <v>195.03</v>
      </c>
      <c r="AC8" s="86">
        <f t="shared" si="3"/>
        <v>243.15</v>
      </c>
      <c r="AD8" s="85">
        <f t="shared" si="4"/>
        <v>731.12048104391408</v>
      </c>
      <c r="AE8" s="86">
        <f t="shared" si="5"/>
        <v>1022.22216236576</v>
      </c>
      <c r="AF8" s="265">
        <f t="shared" ref="AF8:AF21" si="16">+J8+X8*$I$37</f>
        <v>2790.28</v>
      </c>
      <c r="AG8" s="266">
        <f t="shared" si="6"/>
        <v>3478.71</v>
      </c>
      <c r="AH8" s="85">
        <f t="shared" si="7"/>
        <v>505.02732159999994</v>
      </c>
      <c r="AI8" s="86">
        <f t="shared" si="8"/>
        <v>385.76657280000001</v>
      </c>
      <c r="AJ8" s="85">
        <f t="shared" si="9"/>
        <v>21.6</v>
      </c>
      <c r="AK8" s="86">
        <f t="shared" si="10"/>
        <v>26.94</v>
      </c>
      <c r="AL8" s="85">
        <f t="shared" ref="AL8:AL21" si="17">+P8*$I$29*$C$32</f>
        <v>23.26</v>
      </c>
      <c r="AM8" s="86">
        <f t="shared" si="11"/>
        <v>29</v>
      </c>
      <c r="AN8" s="85">
        <f t="shared" si="12"/>
        <v>410.28</v>
      </c>
      <c r="AO8" s="86">
        <f t="shared" si="13"/>
        <v>511.51</v>
      </c>
      <c r="AP8" s="85">
        <f t="shared" si="14"/>
        <v>834.66</v>
      </c>
      <c r="AQ8" s="86">
        <f t="shared" si="15"/>
        <v>1040.5999999999999</v>
      </c>
    </row>
    <row r="9" spans="3:45" x14ac:dyDescent="0.25">
      <c r="C9" s="84" t="s">
        <v>91</v>
      </c>
      <c r="D9" s="85">
        <v>231.32</v>
      </c>
      <c r="E9" s="86">
        <v>337.11</v>
      </c>
      <c r="F9" s="85">
        <v>210.44</v>
      </c>
      <c r="G9" s="86">
        <v>306.68</v>
      </c>
      <c r="H9" s="85">
        <v>749.36420866568687</v>
      </c>
      <c r="I9" s="86">
        <v>1033.48000330938</v>
      </c>
      <c r="J9" s="85">
        <v>3010.76</v>
      </c>
      <c r="K9" s="86">
        <v>4387.63</v>
      </c>
      <c r="L9" s="85">
        <v>46.966732800000003</v>
      </c>
      <c r="M9" s="86">
        <v>68.445388800000003</v>
      </c>
      <c r="N9" s="85">
        <v>23.31</v>
      </c>
      <c r="O9" s="86">
        <v>33.97</v>
      </c>
      <c r="P9" s="85">
        <v>25.09</v>
      </c>
      <c r="Q9" s="86">
        <v>36.57</v>
      </c>
      <c r="R9" s="85">
        <v>442.7</v>
      </c>
      <c r="S9" s="86">
        <v>645.16</v>
      </c>
      <c r="T9" s="85">
        <v>900.62</v>
      </c>
      <c r="U9" s="86">
        <v>1312.48</v>
      </c>
      <c r="V9" s="92">
        <v>0.69</v>
      </c>
      <c r="W9" s="93">
        <v>0.55200000000000005</v>
      </c>
      <c r="X9" s="92">
        <v>0.09</v>
      </c>
      <c r="Y9" s="93">
        <v>0.151</v>
      </c>
      <c r="Z9" s="85">
        <f t="shared" si="0"/>
        <v>231.32</v>
      </c>
      <c r="AA9" s="86">
        <f t="shared" si="1"/>
        <v>337.11</v>
      </c>
      <c r="AB9" s="85">
        <f t="shared" si="2"/>
        <v>210.44</v>
      </c>
      <c r="AC9" s="86">
        <f t="shared" si="3"/>
        <v>306.68</v>
      </c>
      <c r="AD9" s="85">
        <f t="shared" si="4"/>
        <v>749.36420866568687</v>
      </c>
      <c r="AE9" s="86">
        <f t="shared" si="5"/>
        <v>1033.48000330938</v>
      </c>
      <c r="AF9" s="265">
        <f t="shared" si="16"/>
        <v>3010.76</v>
      </c>
      <c r="AG9" s="266">
        <f t="shared" si="6"/>
        <v>4387.63</v>
      </c>
      <c r="AH9" s="85">
        <f t="shared" si="7"/>
        <v>631.96673280000005</v>
      </c>
      <c r="AI9" s="86">
        <f t="shared" si="8"/>
        <v>1049.9453888</v>
      </c>
      <c r="AJ9" s="85">
        <f t="shared" si="9"/>
        <v>23.31</v>
      </c>
      <c r="AK9" s="86">
        <f t="shared" si="10"/>
        <v>33.97</v>
      </c>
      <c r="AL9" s="85">
        <f t="shared" si="17"/>
        <v>25.09</v>
      </c>
      <c r="AM9" s="86">
        <f t="shared" si="11"/>
        <v>36.57</v>
      </c>
      <c r="AN9" s="85">
        <f t="shared" si="12"/>
        <v>442.7</v>
      </c>
      <c r="AO9" s="86">
        <f t="shared" si="13"/>
        <v>645.16</v>
      </c>
      <c r="AP9" s="85">
        <f t="shared" si="14"/>
        <v>900.62</v>
      </c>
      <c r="AQ9" s="86">
        <f t="shared" si="15"/>
        <v>1312.48</v>
      </c>
    </row>
    <row r="10" spans="3:45" x14ac:dyDescent="0.25">
      <c r="C10" s="84" t="s">
        <v>92</v>
      </c>
      <c r="D10" s="85">
        <v>264.85000000000002</v>
      </c>
      <c r="E10" s="86">
        <v>469.12</v>
      </c>
      <c r="F10" s="85">
        <v>240.95</v>
      </c>
      <c r="G10" s="86">
        <v>426.78</v>
      </c>
      <c r="H10" s="85">
        <v>967.30381793966762</v>
      </c>
      <c r="I10" s="86">
        <v>1775.0454225879075</v>
      </c>
      <c r="J10" s="85">
        <v>3447.16</v>
      </c>
      <c r="K10" s="86">
        <v>6105.81</v>
      </c>
      <c r="L10" s="85">
        <v>53.774284799999997</v>
      </c>
      <c r="M10" s="86">
        <v>95.248281600000013</v>
      </c>
      <c r="N10" s="85">
        <v>26.69</v>
      </c>
      <c r="O10" s="86">
        <v>47.28</v>
      </c>
      <c r="P10" s="85">
        <v>28.73</v>
      </c>
      <c r="Q10" s="86">
        <v>50.89</v>
      </c>
      <c r="R10" s="85">
        <v>506.87</v>
      </c>
      <c r="S10" s="86">
        <v>897.8</v>
      </c>
      <c r="T10" s="85">
        <v>1031.1600000000001</v>
      </c>
      <c r="U10" s="86">
        <v>1826.45</v>
      </c>
      <c r="V10" s="92">
        <v>0.67700000000000005</v>
      </c>
      <c r="W10" s="93">
        <v>1.0669999999999999</v>
      </c>
      <c r="X10" s="92">
        <v>6.6000000000000003E-2</v>
      </c>
      <c r="Y10" s="93">
        <v>9.6000000000000002E-2</v>
      </c>
      <c r="Z10" s="85">
        <f t="shared" si="0"/>
        <v>264.85000000000002</v>
      </c>
      <c r="AA10" s="86">
        <f t="shared" si="1"/>
        <v>469.12</v>
      </c>
      <c r="AB10" s="85">
        <f t="shared" si="2"/>
        <v>240.95</v>
      </c>
      <c r="AC10" s="86">
        <f t="shared" si="3"/>
        <v>426.78</v>
      </c>
      <c r="AD10" s="85">
        <f t="shared" si="4"/>
        <v>967.30381793966762</v>
      </c>
      <c r="AE10" s="86">
        <f t="shared" si="5"/>
        <v>1775.0454225879075</v>
      </c>
      <c r="AF10" s="265">
        <f t="shared" si="16"/>
        <v>3447.16</v>
      </c>
      <c r="AG10" s="266">
        <f t="shared" si="6"/>
        <v>6105.81</v>
      </c>
      <c r="AH10" s="85">
        <f t="shared" si="7"/>
        <v>482.77428479999998</v>
      </c>
      <c r="AI10" s="86">
        <f t="shared" si="8"/>
        <v>719.24828160000004</v>
      </c>
      <c r="AJ10" s="85">
        <f t="shared" si="9"/>
        <v>26.69</v>
      </c>
      <c r="AK10" s="86">
        <f t="shared" si="10"/>
        <v>47.28</v>
      </c>
      <c r="AL10" s="85">
        <f t="shared" si="17"/>
        <v>28.73</v>
      </c>
      <c r="AM10" s="86">
        <f t="shared" si="11"/>
        <v>50.89</v>
      </c>
      <c r="AN10" s="85">
        <f t="shared" si="12"/>
        <v>506.87</v>
      </c>
      <c r="AO10" s="86">
        <f t="shared" si="13"/>
        <v>897.8</v>
      </c>
      <c r="AP10" s="85">
        <f t="shared" si="14"/>
        <v>1031.1600000000001</v>
      </c>
      <c r="AQ10" s="86">
        <f t="shared" si="15"/>
        <v>1826.45</v>
      </c>
    </row>
    <row r="11" spans="3:45" x14ac:dyDescent="0.25">
      <c r="C11" s="84" t="s">
        <v>93</v>
      </c>
      <c r="D11" s="85">
        <v>305.62</v>
      </c>
      <c r="E11" s="86">
        <v>482.45</v>
      </c>
      <c r="F11" s="85">
        <v>278.04000000000002</v>
      </c>
      <c r="G11" s="86">
        <v>438.91</v>
      </c>
      <c r="H11" s="85">
        <v>1155.0485591310551</v>
      </c>
      <c r="I11" s="86">
        <v>1806.998530431413</v>
      </c>
      <c r="J11" s="85">
        <v>3977.81</v>
      </c>
      <c r="K11" s="86">
        <v>6279.37</v>
      </c>
      <c r="L11" s="85">
        <v>62.052249600000003</v>
      </c>
      <c r="M11" s="86">
        <v>97.955788800000008</v>
      </c>
      <c r="N11" s="85">
        <v>30.8</v>
      </c>
      <c r="O11" s="86">
        <v>48.62</v>
      </c>
      <c r="P11" s="85">
        <v>33.159999999999997</v>
      </c>
      <c r="Q11" s="86">
        <v>52.34</v>
      </c>
      <c r="R11" s="85">
        <v>584.9</v>
      </c>
      <c r="S11" s="86">
        <v>923.32</v>
      </c>
      <c r="T11" s="85">
        <v>1189.8900000000001</v>
      </c>
      <c r="U11" s="86">
        <v>1878.37</v>
      </c>
      <c r="V11" s="92">
        <v>0.34599999999999997</v>
      </c>
      <c r="W11" s="93">
        <v>0.88600000000000001</v>
      </c>
      <c r="X11" s="92">
        <v>6.3E-2</v>
      </c>
      <c r="Y11" s="93">
        <v>0.105</v>
      </c>
      <c r="Z11" s="85">
        <f t="shared" si="0"/>
        <v>305.62</v>
      </c>
      <c r="AA11" s="86">
        <f t="shared" si="1"/>
        <v>482.45</v>
      </c>
      <c r="AB11" s="85">
        <f t="shared" si="2"/>
        <v>278.04000000000002</v>
      </c>
      <c r="AC11" s="86">
        <f t="shared" si="3"/>
        <v>438.91</v>
      </c>
      <c r="AD11" s="85">
        <f t="shared" si="4"/>
        <v>1155.0485591310551</v>
      </c>
      <c r="AE11" s="86">
        <f t="shared" si="5"/>
        <v>1806.998530431413</v>
      </c>
      <c r="AF11" s="265">
        <f t="shared" si="16"/>
        <v>3977.81</v>
      </c>
      <c r="AG11" s="266">
        <f t="shared" si="6"/>
        <v>6279.37</v>
      </c>
      <c r="AH11" s="85">
        <f t="shared" si="7"/>
        <v>471.55224959999998</v>
      </c>
      <c r="AI11" s="86">
        <f t="shared" si="8"/>
        <v>780.45578880000005</v>
      </c>
      <c r="AJ11" s="85">
        <f t="shared" si="9"/>
        <v>30.8</v>
      </c>
      <c r="AK11" s="86">
        <f t="shared" si="10"/>
        <v>48.62</v>
      </c>
      <c r="AL11" s="85">
        <f t="shared" si="17"/>
        <v>33.159999999999997</v>
      </c>
      <c r="AM11" s="86">
        <f t="shared" si="11"/>
        <v>52.34</v>
      </c>
      <c r="AN11" s="85">
        <f t="shared" si="12"/>
        <v>584.9</v>
      </c>
      <c r="AO11" s="86">
        <f t="shared" si="13"/>
        <v>923.32</v>
      </c>
      <c r="AP11" s="85">
        <f t="shared" si="14"/>
        <v>1189.8900000000001</v>
      </c>
      <c r="AQ11" s="86">
        <f t="shared" si="15"/>
        <v>1878.37</v>
      </c>
    </row>
    <row r="12" spans="3:45" x14ac:dyDescent="0.25">
      <c r="C12" s="84" t="s">
        <v>94</v>
      </c>
      <c r="D12" s="85">
        <v>320.17</v>
      </c>
      <c r="E12" s="86">
        <v>501.43</v>
      </c>
      <c r="F12" s="85">
        <v>291.27</v>
      </c>
      <c r="G12" s="86">
        <v>456.18</v>
      </c>
      <c r="H12" s="85">
        <v>1239.6008999999999</v>
      </c>
      <c r="I12" s="86">
        <v>1902.1026551488428</v>
      </c>
      <c r="J12" s="85">
        <v>4167.1499999999996</v>
      </c>
      <c r="K12" s="86">
        <v>6526.43</v>
      </c>
      <c r="L12" s="85">
        <v>65.005977599999994</v>
      </c>
      <c r="M12" s="86">
        <v>101.8097664</v>
      </c>
      <c r="N12" s="85">
        <v>32.270000000000003</v>
      </c>
      <c r="O12" s="86">
        <v>50.53</v>
      </c>
      <c r="P12" s="85">
        <v>34.729999999999997</v>
      </c>
      <c r="Q12" s="86">
        <v>54.4</v>
      </c>
      <c r="R12" s="85">
        <v>612.74</v>
      </c>
      <c r="S12" s="86">
        <v>959.65</v>
      </c>
      <c r="T12" s="85">
        <v>1246.53</v>
      </c>
      <c r="U12" s="86">
        <v>1952.27</v>
      </c>
      <c r="V12" s="92">
        <v>0.47699999999999998</v>
      </c>
      <c r="W12" s="93">
        <v>0.80800000000000005</v>
      </c>
      <c r="X12" s="92">
        <v>5.7000000000000002E-2</v>
      </c>
      <c r="Y12" s="93">
        <v>0.10100000000000001</v>
      </c>
      <c r="Z12" s="85">
        <f t="shared" si="0"/>
        <v>320.17</v>
      </c>
      <c r="AA12" s="86">
        <f t="shared" si="1"/>
        <v>501.43</v>
      </c>
      <c r="AB12" s="85">
        <f t="shared" si="2"/>
        <v>291.27</v>
      </c>
      <c r="AC12" s="86">
        <f t="shared" si="3"/>
        <v>456.18</v>
      </c>
      <c r="AD12" s="85">
        <f t="shared" si="4"/>
        <v>1239.6008999999999</v>
      </c>
      <c r="AE12" s="86">
        <f t="shared" si="5"/>
        <v>1902.1026551488428</v>
      </c>
      <c r="AF12" s="265">
        <f t="shared" si="16"/>
        <v>4167.1499999999996</v>
      </c>
      <c r="AG12" s="266">
        <f t="shared" si="6"/>
        <v>6526.43</v>
      </c>
      <c r="AH12" s="85">
        <f t="shared" si="7"/>
        <v>435.50597759999999</v>
      </c>
      <c r="AI12" s="86">
        <f t="shared" si="8"/>
        <v>758.30976639999994</v>
      </c>
      <c r="AJ12" s="85">
        <f t="shared" si="9"/>
        <v>32.270000000000003</v>
      </c>
      <c r="AK12" s="86">
        <f t="shared" si="10"/>
        <v>50.53</v>
      </c>
      <c r="AL12" s="85">
        <f t="shared" si="17"/>
        <v>34.729999999999997</v>
      </c>
      <c r="AM12" s="86">
        <f t="shared" si="11"/>
        <v>54.4</v>
      </c>
      <c r="AN12" s="85">
        <f t="shared" si="12"/>
        <v>612.74</v>
      </c>
      <c r="AO12" s="86">
        <f t="shared" si="13"/>
        <v>959.65</v>
      </c>
      <c r="AP12" s="85">
        <f t="shared" si="14"/>
        <v>1246.53</v>
      </c>
      <c r="AQ12" s="86">
        <f t="shared" si="15"/>
        <v>1952.27</v>
      </c>
    </row>
    <row r="13" spans="3:45" x14ac:dyDescent="0.25">
      <c r="C13" s="84" t="s">
        <v>95</v>
      </c>
      <c r="D13" s="85">
        <v>347.6</v>
      </c>
      <c r="E13" s="86">
        <v>491.35</v>
      </c>
      <c r="F13" s="85">
        <v>316.23</v>
      </c>
      <c r="G13" s="86">
        <v>447.01</v>
      </c>
      <c r="H13" s="85">
        <v>1173.985018035489</v>
      </c>
      <c r="I13" s="86">
        <v>1798.8341301140367</v>
      </c>
      <c r="J13" s="85">
        <v>4524.24</v>
      </c>
      <c r="K13" s="86">
        <v>6395.23</v>
      </c>
      <c r="L13" s="85">
        <v>70.576435199999992</v>
      </c>
      <c r="M13" s="86">
        <v>99.763046399999993</v>
      </c>
      <c r="N13" s="85">
        <v>35.03</v>
      </c>
      <c r="O13" s="86">
        <v>49.52</v>
      </c>
      <c r="P13" s="85">
        <v>37.71</v>
      </c>
      <c r="Q13" s="86">
        <v>53.3</v>
      </c>
      <c r="R13" s="85">
        <v>665.25</v>
      </c>
      <c r="S13" s="86">
        <v>940.36</v>
      </c>
      <c r="T13" s="85">
        <v>1353.35</v>
      </c>
      <c r="U13" s="86">
        <v>1913.02</v>
      </c>
      <c r="V13" s="92">
        <v>0.7</v>
      </c>
      <c r="W13" s="93">
        <v>0.76900000000000002</v>
      </c>
      <c r="X13" s="92">
        <v>0.11899999999999999</v>
      </c>
      <c r="Y13" s="93">
        <v>0.121</v>
      </c>
      <c r="Z13" s="85">
        <f t="shared" si="0"/>
        <v>347.6</v>
      </c>
      <c r="AA13" s="86">
        <f t="shared" si="1"/>
        <v>491.35</v>
      </c>
      <c r="AB13" s="85">
        <f t="shared" si="2"/>
        <v>316.23</v>
      </c>
      <c r="AC13" s="86">
        <f t="shared" si="3"/>
        <v>447.01</v>
      </c>
      <c r="AD13" s="85">
        <f t="shared" si="4"/>
        <v>1173.985018035489</v>
      </c>
      <c r="AE13" s="86">
        <f t="shared" si="5"/>
        <v>1798.8341301140367</v>
      </c>
      <c r="AF13" s="265">
        <f t="shared" si="16"/>
        <v>4524.24</v>
      </c>
      <c r="AG13" s="266">
        <f t="shared" si="6"/>
        <v>6395.23</v>
      </c>
      <c r="AH13" s="85">
        <f t="shared" si="7"/>
        <v>844.07643519999999</v>
      </c>
      <c r="AI13" s="86">
        <f t="shared" si="8"/>
        <v>886.26304640000001</v>
      </c>
      <c r="AJ13" s="85">
        <f t="shared" si="9"/>
        <v>35.03</v>
      </c>
      <c r="AK13" s="86">
        <f t="shared" si="10"/>
        <v>49.52</v>
      </c>
      <c r="AL13" s="85">
        <f t="shared" si="17"/>
        <v>37.71</v>
      </c>
      <c r="AM13" s="86">
        <f t="shared" si="11"/>
        <v>53.3</v>
      </c>
      <c r="AN13" s="85">
        <f t="shared" si="12"/>
        <v>665.25</v>
      </c>
      <c r="AO13" s="86">
        <f t="shared" si="13"/>
        <v>940.36</v>
      </c>
      <c r="AP13" s="85">
        <f t="shared" si="14"/>
        <v>1353.35</v>
      </c>
      <c r="AQ13" s="86">
        <f t="shared" si="15"/>
        <v>1913.02</v>
      </c>
    </row>
    <row r="14" spans="3:45" x14ac:dyDescent="0.25">
      <c r="C14" s="84" t="s">
        <v>96</v>
      </c>
      <c r="D14" s="85">
        <v>474</v>
      </c>
      <c r="E14" s="86">
        <v>646.80999999999995</v>
      </c>
      <c r="F14" s="85">
        <v>431.22</v>
      </c>
      <c r="G14" s="86">
        <v>588.42999999999995</v>
      </c>
      <c r="H14" s="85">
        <v>1731.5327718009598</v>
      </c>
      <c r="I14" s="86">
        <v>2336.3424336317371</v>
      </c>
      <c r="J14" s="85">
        <v>6169.34</v>
      </c>
      <c r="K14" s="86">
        <v>8418.59</v>
      </c>
      <c r="L14" s="85">
        <v>96.239308800000003</v>
      </c>
      <c r="M14" s="86">
        <v>131.3267712</v>
      </c>
      <c r="N14" s="85">
        <v>47.77</v>
      </c>
      <c r="O14" s="86">
        <v>65.180000000000007</v>
      </c>
      <c r="P14" s="85">
        <v>51.42</v>
      </c>
      <c r="Q14" s="86">
        <v>70.17</v>
      </c>
      <c r="R14" s="85">
        <v>907.14</v>
      </c>
      <c r="S14" s="86">
        <v>1237.8699999999999</v>
      </c>
      <c r="T14" s="85">
        <v>1845.45</v>
      </c>
      <c r="U14" s="86">
        <v>2518.27</v>
      </c>
      <c r="V14" s="92">
        <v>0.47699999999999998</v>
      </c>
      <c r="W14" s="93">
        <v>0.70799999999999996</v>
      </c>
      <c r="X14" s="92">
        <v>0.11799999999999999</v>
      </c>
      <c r="Y14" s="93">
        <v>0.17</v>
      </c>
      <c r="Z14" s="85">
        <f t="shared" si="0"/>
        <v>474</v>
      </c>
      <c r="AA14" s="86">
        <f t="shared" si="1"/>
        <v>646.80999999999995</v>
      </c>
      <c r="AB14" s="85">
        <f t="shared" si="2"/>
        <v>431.22</v>
      </c>
      <c r="AC14" s="86">
        <f t="shared" si="3"/>
        <v>588.42999999999995</v>
      </c>
      <c r="AD14" s="85">
        <f t="shared" si="4"/>
        <v>1731.5327718009598</v>
      </c>
      <c r="AE14" s="86">
        <f t="shared" si="5"/>
        <v>2336.3424336317371</v>
      </c>
      <c r="AF14" s="265">
        <f t="shared" si="16"/>
        <v>6169.34</v>
      </c>
      <c r="AG14" s="266">
        <f t="shared" si="6"/>
        <v>8418.59</v>
      </c>
      <c r="AH14" s="85">
        <f t="shared" si="7"/>
        <v>863.2393088</v>
      </c>
      <c r="AI14" s="86">
        <f t="shared" si="8"/>
        <v>1236.3267711999999</v>
      </c>
      <c r="AJ14" s="85">
        <f t="shared" si="9"/>
        <v>47.77</v>
      </c>
      <c r="AK14" s="86">
        <f t="shared" si="10"/>
        <v>65.180000000000007</v>
      </c>
      <c r="AL14" s="85">
        <f t="shared" si="17"/>
        <v>51.42</v>
      </c>
      <c r="AM14" s="86">
        <f t="shared" si="11"/>
        <v>70.17</v>
      </c>
      <c r="AN14" s="85">
        <f t="shared" si="12"/>
        <v>907.14</v>
      </c>
      <c r="AO14" s="86">
        <f t="shared" si="13"/>
        <v>1237.8699999999999</v>
      </c>
      <c r="AP14" s="85">
        <f t="shared" si="14"/>
        <v>1845.45</v>
      </c>
      <c r="AQ14" s="86">
        <f t="shared" si="15"/>
        <v>2518.27</v>
      </c>
    </row>
    <row r="15" spans="3:45" x14ac:dyDescent="0.25">
      <c r="C15" s="84" t="s">
        <v>97</v>
      </c>
      <c r="D15" s="85">
        <v>629.01</v>
      </c>
      <c r="E15" s="86">
        <v>819.18</v>
      </c>
      <c r="F15" s="85">
        <v>572.24</v>
      </c>
      <c r="G15" s="86">
        <v>745.24</v>
      </c>
      <c r="H15" s="85">
        <v>2234.5943162664958</v>
      </c>
      <c r="I15" s="86">
        <v>2998.1819454103552</v>
      </c>
      <c r="J15" s="85">
        <v>8186.9</v>
      </c>
      <c r="K15" s="86">
        <v>10662.03</v>
      </c>
      <c r="L15" s="85">
        <v>127.71240960000002</v>
      </c>
      <c r="M15" s="86">
        <v>166.32345600000002</v>
      </c>
      <c r="N15" s="85">
        <v>63.39</v>
      </c>
      <c r="O15" s="86">
        <v>82.56</v>
      </c>
      <c r="P15" s="85">
        <v>68.239999999999995</v>
      </c>
      <c r="Q15" s="86">
        <v>88.87</v>
      </c>
      <c r="R15" s="85">
        <v>1203.81</v>
      </c>
      <c r="S15" s="86">
        <v>1567.75</v>
      </c>
      <c r="T15" s="85">
        <v>2448.9699999999998</v>
      </c>
      <c r="U15" s="86">
        <v>3189.36</v>
      </c>
      <c r="V15" s="92">
        <v>0.88600000000000001</v>
      </c>
      <c r="W15" s="93">
        <v>1.2549999999999999</v>
      </c>
      <c r="X15" s="92">
        <v>0.17799999999999999</v>
      </c>
      <c r="Y15" s="93">
        <v>0.20200000000000001</v>
      </c>
      <c r="Z15" s="85">
        <f t="shared" si="0"/>
        <v>629.01</v>
      </c>
      <c r="AA15" s="86">
        <f t="shared" si="1"/>
        <v>819.18</v>
      </c>
      <c r="AB15" s="85">
        <f t="shared" si="2"/>
        <v>572.24</v>
      </c>
      <c r="AC15" s="86">
        <f t="shared" si="3"/>
        <v>745.24</v>
      </c>
      <c r="AD15" s="85">
        <f t="shared" si="4"/>
        <v>2234.5943162664958</v>
      </c>
      <c r="AE15" s="86">
        <f t="shared" si="5"/>
        <v>2998.1819454103552</v>
      </c>
      <c r="AF15" s="265">
        <f t="shared" si="16"/>
        <v>8186.9</v>
      </c>
      <c r="AG15" s="266">
        <f t="shared" si="6"/>
        <v>10662.03</v>
      </c>
      <c r="AH15" s="85">
        <f t="shared" si="7"/>
        <v>1284.7124096</v>
      </c>
      <c r="AI15" s="86">
        <f t="shared" si="8"/>
        <v>1479.3234560000001</v>
      </c>
      <c r="AJ15" s="85">
        <f t="shared" si="9"/>
        <v>63.39</v>
      </c>
      <c r="AK15" s="86">
        <f t="shared" si="10"/>
        <v>82.56</v>
      </c>
      <c r="AL15" s="85">
        <f t="shared" si="17"/>
        <v>68.239999999999995</v>
      </c>
      <c r="AM15" s="86">
        <f t="shared" si="11"/>
        <v>88.87</v>
      </c>
      <c r="AN15" s="85">
        <f t="shared" si="12"/>
        <v>1203.81</v>
      </c>
      <c r="AO15" s="86">
        <f t="shared" si="13"/>
        <v>1567.75</v>
      </c>
      <c r="AP15" s="85">
        <f t="shared" si="14"/>
        <v>2448.9699999999998</v>
      </c>
      <c r="AQ15" s="86">
        <f t="shared" si="15"/>
        <v>3189.36</v>
      </c>
    </row>
    <row r="16" spans="3:45" x14ac:dyDescent="0.25">
      <c r="C16" s="84" t="s">
        <v>98</v>
      </c>
      <c r="D16" s="85">
        <v>763.06</v>
      </c>
      <c r="E16" s="86">
        <v>1023.06</v>
      </c>
      <c r="F16" s="85">
        <v>694.19</v>
      </c>
      <c r="G16" s="86">
        <v>930.73</v>
      </c>
      <c r="H16" s="85">
        <v>2772.6288416406728</v>
      </c>
      <c r="I16" s="86">
        <v>4043.3315117281809</v>
      </c>
      <c r="J16" s="85">
        <v>9931.66</v>
      </c>
      <c r="K16" s="86">
        <v>13315.7</v>
      </c>
      <c r="L16" s="85">
        <v>154.93002240000001</v>
      </c>
      <c r="M16" s="86">
        <v>207.71973120000001</v>
      </c>
      <c r="N16" s="85">
        <v>76.900000000000006</v>
      </c>
      <c r="O16" s="86">
        <v>103.1</v>
      </c>
      <c r="P16" s="85">
        <v>82.78</v>
      </c>
      <c r="Q16" s="86">
        <v>110.99</v>
      </c>
      <c r="R16" s="85">
        <v>1460.36</v>
      </c>
      <c r="S16" s="86">
        <v>1957.95</v>
      </c>
      <c r="T16" s="85">
        <v>2970.88</v>
      </c>
      <c r="U16" s="86">
        <v>3983.16</v>
      </c>
      <c r="V16" s="92">
        <v>1.046</v>
      </c>
      <c r="W16" s="93">
        <v>1.1140000000000001</v>
      </c>
      <c r="X16" s="92">
        <v>0.19500000000000001</v>
      </c>
      <c r="Y16" s="93">
        <v>0.151</v>
      </c>
      <c r="Z16" s="85">
        <f t="shared" si="0"/>
        <v>763.06</v>
      </c>
      <c r="AA16" s="86">
        <f t="shared" si="1"/>
        <v>1023.06</v>
      </c>
      <c r="AB16" s="85">
        <f t="shared" si="2"/>
        <v>694.19</v>
      </c>
      <c r="AC16" s="86">
        <f t="shared" si="3"/>
        <v>930.73</v>
      </c>
      <c r="AD16" s="85">
        <f t="shared" si="4"/>
        <v>2772.6288416406728</v>
      </c>
      <c r="AE16" s="86">
        <f t="shared" si="5"/>
        <v>4043.3315117281809</v>
      </c>
      <c r="AF16" s="265">
        <f t="shared" si="16"/>
        <v>9931.66</v>
      </c>
      <c r="AG16" s="266">
        <f t="shared" si="6"/>
        <v>13315.7</v>
      </c>
      <c r="AH16" s="85">
        <f t="shared" si="7"/>
        <v>1422.4300224000001</v>
      </c>
      <c r="AI16" s="86">
        <f t="shared" si="8"/>
        <v>1189.2197312000001</v>
      </c>
      <c r="AJ16" s="85">
        <f t="shared" si="9"/>
        <v>76.900000000000006</v>
      </c>
      <c r="AK16" s="86">
        <f t="shared" si="10"/>
        <v>103.1</v>
      </c>
      <c r="AL16" s="85">
        <f t="shared" si="17"/>
        <v>82.78</v>
      </c>
      <c r="AM16" s="86">
        <f t="shared" si="11"/>
        <v>110.99</v>
      </c>
      <c r="AN16" s="85">
        <f t="shared" si="12"/>
        <v>1460.36</v>
      </c>
      <c r="AO16" s="86">
        <f t="shared" si="13"/>
        <v>1957.95</v>
      </c>
      <c r="AP16" s="85">
        <f t="shared" si="14"/>
        <v>2970.88</v>
      </c>
      <c r="AQ16" s="86">
        <f t="shared" si="15"/>
        <v>3983.16</v>
      </c>
    </row>
    <row r="17" spans="2:43" x14ac:dyDescent="0.25">
      <c r="C17" s="84" t="s">
        <v>99</v>
      </c>
      <c r="D17" s="85">
        <v>964.93</v>
      </c>
      <c r="E17" s="86">
        <v>1139.73</v>
      </c>
      <c r="F17" s="85">
        <v>877.85</v>
      </c>
      <c r="G17" s="86">
        <v>1036.8599999999999</v>
      </c>
      <c r="H17" s="85">
        <v>3528.5502122236921</v>
      </c>
      <c r="I17" s="86">
        <v>4351.5874684283972</v>
      </c>
      <c r="J17" s="85">
        <v>12559.17</v>
      </c>
      <c r="K17" s="86">
        <v>14834.16</v>
      </c>
      <c r="L17" s="85">
        <v>195.91818240000001</v>
      </c>
      <c r="M17" s="86">
        <v>231.40715520000001</v>
      </c>
      <c r="N17" s="85">
        <v>97.24</v>
      </c>
      <c r="O17" s="86">
        <v>114.86</v>
      </c>
      <c r="P17" s="85">
        <v>104.68</v>
      </c>
      <c r="Q17" s="86">
        <v>123.64</v>
      </c>
      <c r="R17" s="85">
        <v>1846.71</v>
      </c>
      <c r="S17" s="86">
        <v>2181.2199999999998</v>
      </c>
      <c r="T17" s="85">
        <v>3756.86</v>
      </c>
      <c r="U17" s="86">
        <v>4437.38</v>
      </c>
      <c r="V17" s="92">
        <v>1.149</v>
      </c>
      <c r="W17" s="93">
        <v>1.202</v>
      </c>
      <c r="X17" s="92">
        <v>0.23899999999999999</v>
      </c>
      <c r="Y17" s="93">
        <v>0.22</v>
      </c>
      <c r="Z17" s="85">
        <f t="shared" si="0"/>
        <v>964.93</v>
      </c>
      <c r="AA17" s="86">
        <f t="shared" si="1"/>
        <v>1139.73</v>
      </c>
      <c r="AB17" s="85">
        <f t="shared" si="2"/>
        <v>877.85</v>
      </c>
      <c r="AC17" s="86">
        <f t="shared" si="3"/>
        <v>1036.8599999999999</v>
      </c>
      <c r="AD17" s="85">
        <f t="shared" si="4"/>
        <v>3528.5502122236921</v>
      </c>
      <c r="AE17" s="86">
        <f t="shared" si="5"/>
        <v>4351.5874684283972</v>
      </c>
      <c r="AF17" s="265">
        <f t="shared" si="16"/>
        <v>12559.17</v>
      </c>
      <c r="AG17" s="266">
        <f t="shared" si="6"/>
        <v>14834.16</v>
      </c>
      <c r="AH17" s="85">
        <f t="shared" si="7"/>
        <v>1749.4181824</v>
      </c>
      <c r="AI17" s="86">
        <f t="shared" si="8"/>
        <v>1661.4071552</v>
      </c>
      <c r="AJ17" s="85">
        <f t="shared" si="9"/>
        <v>97.24</v>
      </c>
      <c r="AK17" s="86">
        <f t="shared" si="10"/>
        <v>114.86</v>
      </c>
      <c r="AL17" s="85">
        <f t="shared" si="17"/>
        <v>104.68</v>
      </c>
      <c r="AM17" s="86">
        <f t="shared" si="11"/>
        <v>123.64</v>
      </c>
      <c r="AN17" s="85">
        <f t="shared" si="12"/>
        <v>1846.71</v>
      </c>
      <c r="AO17" s="86">
        <f t="shared" si="13"/>
        <v>2181.2199999999998</v>
      </c>
      <c r="AP17" s="85">
        <f t="shared" si="14"/>
        <v>3756.86</v>
      </c>
      <c r="AQ17" s="86">
        <f t="shared" si="15"/>
        <v>4437.38</v>
      </c>
    </row>
    <row r="18" spans="2:43" x14ac:dyDescent="0.25">
      <c r="C18" s="84" t="s">
        <v>100</v>
      </c>
      <c r="D18" s="85">
        <v>1489.4</v>
      </c>
      <c r="E18" s="86">
        <v>1691.24</v>
      </c>
      <c r="F18" s="85">
        <v>1354.98</v>
      </c>
      <c r="G18" s="86">
        <v>1538.6</v>
      </c>
      <c r="H18" s="85">
        <v>5829.8273119204332</v>
      </c>
      <c r="I18" s="86">
        <v>6857.1740221426071</v>
      </c>
      <c r="J18" s="85">
        <v>19385.400000000001</v>
      </c>
      <c r="K18" s="86">
        <v>22012.49</v>
      </c>
      <c r="L18" s="85">
        <v>302.404608</v>
      </c>
      <c r="M18" s="86">
        <v>343.38631680000003</v>
      </c>
      <c r="N18" s="85">
        <v>150.1</v>
      </c>
      <c r="O18" s="86">
        <v>170.44</v>
      </c>
      <c r="P18" s="85">
        <v>161.58000000000001</v>
      </c>
      <c r="Q18" s="86">
        <v>183.47</v>
      </c>
      <c r="R18" s="85">
        <v>2850.44</v>
      </c>
      <c r="S18" s="86">
        <v>3236.73</v>
      </c>
      <c r="T18" s="85">
        <v>5798.8</v>
      </c>
      <c r="U18" s="86">
        <v>6584.65</v>
      </c>
      <c r="V18" s="92">
        <v>1.3380000000000001</v>
      </c>
      <c r="W18" s="93">
        <v>0.93899999999999995</v>
      </c>
      <c r="X18" s="92">
        <v>0.23899999999999999</v>
      </c>
      <c r="Y18" s="93">
        <v>0.191</v>
      </c>
      <c r="Z18" s="85">
        <f t="shared" si="0"/>
        <v>1489.4</v>
      </c>
      <c r="AA18" s="86">
        <f t="shared" si="1"/>
        <v>1691.24</v>
      </c>
      <c r="AB18" s="85">
        <f t="shared" si="2"/>
        <v>1354.98</v>
      </c>
      <c r="AC18" s="86">
        <f t="shared" si="3"/>
        <v>1538.6</v>
      </c>
      <c r="AD18" s="85">
        <f t="shared" si="4"/>
        <v>5829.8273119204332</v>
      </c>
      <c r="AE18" s="86">
        <f t="shared" si="5"/>
        <v>6857.1740221426071</v>
      </c>
      <c r="AF18" s="265">
        <f t="shared" si="16"/>
        <v>19385.400000000001</v>
      </c>
      <c r="AG18" s="266">
        <f t="shared" si="6"/>
        <v>22012.49</v>
      </c>
      <c r="AH18" s="85">
        <f t="shared" si="7"/>
        <v>1855.9046080000001</v>
      </c>
      <c r="AI18" s="86">
        <f t="shared" si="8"/>
        <v>1584.8863168</v>
      </c>
      <c r="AJ18" s="85">
        <f t="shared" si="9"/>
        <v>150.1</v>
      </c>
      <c r="AK18" s="86">
        <f t="shared" si="10"/>
        <v>170.44</v>
      </c>
      <c r="AL18" s="85">
        <f t="shared" si="17"/>
        <v>161.58000000000001</v>
      </c>
      <c r="AM18" s="86">
        <f t="shared" si="11"/>
        <v>183.47</v>
      </c>
      <c r="AN18" s="85">
        <f t="shared" si="12"/>
        <v>2850.44</v>
      </c>
      <c r="AO18" s="86">
        <f t="shared" si="13"/>
        <v>3236.73</v>
      </c>
      <c r="AP18" s="85">
        <f t="shared" si="14"/>
        <v>5798.8</v>
      </c>
      <c r="AQ18" s="86">
        <f t="shared" si="15"/>
        <v>6584.65</v>
      </c>
    </row>
    <row r="19" spans="2:43" x14ac:dyDescent="0.25">
      <c r="C19" s="84" t="s">
        <v>101</v>
      </c>
      <c r="D19" s="85">
        <v>2205.21</v>
      </c>
      <c r="E19" s="86">
        <v>2801.91</v>
      </c>
      <c r="F19" s="85">
        <v>2006.19</v>
      </c>
      <c r="G19" s="86">
        <v>2549.02</v>
      </c>
      <c r="H19" s="85">
        <v>8958.9176481131581</v>
      </c>
      <c r="I19" s="86">
        <v>11503.328931818676</v>
      </c>
      <c r="J19" s="85">
        <v>28702.11</v>
      </c>
      <c r="K19" s="86">
        <v>36468.400000000001</v>
      </c>
      <c r="L19" s="85">
        <v>447.74169599999999</v>
      </c>
      <c r="M19" s="86">
        <v>568.89277440000001</v>
      </c>
      <c r="N19" s="85">
        <v>222.24</v>
      </c>
      <c r="O19" s="86">
        <v>282.37</v>
      </c>
      <c r="P19" s="85">
        <v>239.23</v>
      </c>
      <c r="Q19" s="86">
        <v>303.95999999999998</v>
      </c>
      <c r="R19" s="85">
        <v>4220.37</v>
      </c>
      <c r="S19" s="86">
        <v>5362.33</v>
      </c>
      <c r="T19" s="85">
        <v>8585.73</v>
      </c>
      <c r="U19" s="86">
        <v>10908.88</v>
      </c>
      <c r="V19" s="92">
        <v>4.2969999999999997</v>
      </c>
      <c r="W19" s="93">
        <v>1.61</v>
      </c>
      <c r="X19" s="92">
        <v>0.24299999999999999</v>
      </c>
      <c r="Y19" s="93">
        <v>0.26800000000000002</v>
      </c>
      <c r="Z19" s="85">
        <f t="shared" si="0"/>
        <v>2205.21</v>
      </c>
      <c r="AA19" s="86">
        <f t="shared" si="1"/>
        <v>2801.91</v>
      </c>
      <c r="AB19" s="85">
        <f t="shared" si="2"/>
        <v>2006.19</v>
      </c>
      <c r="AC19" s="86">
        <f t="shared" si="3"/>
        <v>2549.02</v>
      </c>
      <c r="AD19" s="85">
        <f t="shared" si="4"/>
        <v>8958.9176481131581</v>
      </c>
      <c r="AE19" s="86">
        <f t="shared" si="5"/>
        <v>11503.328931818676</v>
      </c>
      <c r="AF19" s="265">
        <f t="shared" si="16"/>
        <v>28702.11</v>
      </c>
      <c r="AG19" s="266">
        <f t="shared" si="6"/>
        <v>36468.400000000001</v>
      </c>
      <c r="AH19" s="85">
        <f t="shared" si="7"/>
        <v>2027.241696</v>
      </c>
      <c r="AI19" s="86">
        <f t="shared" si="8"/>
        <v>2310.8927744000002</v>
      </c>
      <c r="AJ19" s="85">
        <f t="shared" si="9"/>
        <v>222.24</v>
      </c>
      <c r="AK19" s="86">
        <f t="shared" si="10"/>
        <v>282.37</v>
      </c>
      <c r="AL19" s="85">
        <f t="shared" si="17"/>
        <v>239.23</v>
      </c>
      <c r="AM19" s="86">
        <f t="shared" si="11"/>
        <v>303.95999999999998</v>
      </c>
      <c r="AN19" s="85">
        <f t="shared" si="12"/>
        <v>4220.37</v>
      </c>
      <c r="AO19" s="86">
        <f t="shared" si="13"/>
        <v>5362.33</v>
      </c>
      <c r="AP19" s="85">
        <f t="shared" si="14"/>
        <v>8585.73</v>
      </c>
      <c r="AQ19" s="86">
        <f t="shared" si="15"/>
        <v>10908.88</v>
      </c>
    </row>
    <row r="20" spans="2:43" x14ac:dyDescent="0.25">
      <c r="C20" s="84" t="s">
        <v>102</v>
      </c>
      <c r="D20" s="85">
        <v>2580.1</v>
      </c>
      <c r="E20" s="86">
        <v>3278.23</v>
      </c>
      <c r="F20" s="85">
        <v>2347.2399999999998</v>
      </c>
      <c r="G20" s="86">
        <v>2982.36</v>
      </c>
      <c r="H20" s="85">
        <v>10730.768625032433</v>
      </c>
      <c r="I20" s="86">
        <v>14118.578100000001</v>
      </c>
      <c r="J20" s="85">
        <v>33581.47</v>
      </c>
      <c r="K20" s="86">
        <v>42668.02</v>
      </c>
      <c r="L20" s="85">
        <v>523.85786880000001</v>
      </c>
      <c r="M20" s="86">
        <v>665.60440320000009</v>
      </c>
      <c r="N20" s="85">
        <v>260.02</v>
      </c>
      <c r="O20" s="86">
        <v>330.38</v>
      </c>
      <c r="P20" s="85">
        <v>279.89999999999998</v>
      </c>
      <c r="Q20" s="86">
        <v>355.64</v>
      </c>
      <c r="R20" s="85">
        <v>4937.84</v>
      </c>
      <c r="S20" s="86">
        <v>6273.93</v>
      </c>
      <c r="T20" s="85">
        <v>10045.31</v>
      </c>
      <c r="U20" s="86">
        <v>12763.39</v>
      </c>
      <c r="V20" s="92">
        <v>1</v>
      </c>
      <c r="W20" s="93">
        <v>1.6</v>
      </c>
      <c r="X20" s="92">
        <v>0.2</v>
      </c>
      <c r="Y20" s="93">
        <v>0.1</v>
      </c>
      <c r="Z20" s="85">
        <f t="shared" si="0"/>
        <v>2580.1</v>
      </c>
      <c r="AA20" s="86">
        <f t="shared" si="1"/>
        <v>3278.23</v>
      </c>
      <c r="AB20" s="85">
        <f t="shared" si="2"/>
        <v>2347.2399999999998</v>
      </c>
      <c r="AC20" s="86">
        <f t="shared" si="3"/>
        <v>2982.36</v>
      </c>
      <c r="AD20" s="85">
        <f t="shared" si="4"/>
        <v>10730.768625032433</v>
      </c>
      <c r="AE20" s="86">
        <f t="shared" si="5"/>
        <v>14118.578100000001</v>
      </c>
      <c r="AF20" s="265">
        <f t="shared" si="16"/>
        <v>33581.47</v>
      </c>
      <c r="AG20" s="266">
        <f t="shared" si="6"/>
        <v>42668.02</v>
      </c>
      <c r="AH20" s="85">
        <f t="shared" si="7"/>
        <v>1823.8578688</v>
      </c>
      <c r="AI20" s="86">
        <f t="shared" si="8"/>
        <v>1315.6044032</v>
      </c>
      <c r="AJ20" s="85">
        <f t="shared" si="9"/>
        <v>260.02</v>
      </c>
      <c r="AK20" s="86">
        <f t="shared" si="10"/>
        <v>330.38</v>
      </c>
      <c r="AL20" s="85">
        <f t="shared" si="17"/>
        <v>279.89999999999998</v>
      </c>
      <c r="AM20" s="86">
        <f t="shared" si="11"/>
        <v>355.64</v>
      </c>
      <c r="AN20" s="85">
        <f t="shared" si="12"/>
        <v>4937.84</v>
      </c>
      <c r="AO20" s="86">
        <f t="shared" si="13"/>
        <v>6273.93</v>
      </c>
      <c r="AP20" s="85">
        <f t="shared" si="14"/>
        <v>10045.31</v>
      </c>
      <c r="AQ20" s="86">
        <f t="shared" si="15"/>
        <v>12763.39</v>
      </c>
    </row>
    <row r="21" spans="2:43" ht="15.75" thickBot="1" x14ac:dyDescent="0.3">
      <c r="C21" s="87" t="s">
        <v>103</v>
      </c>
      <c r="D21" s="88">
        <v>3018.72</v>
      </c>
      <c r="E21" s="89">
        <v>3835.53</v>
      </c>
      <c r="F21" s="88">
        <v>2746.27</v>
      </c>
      <c r="G21" s="89">
        <v>3489.36</v>
      </c>
      <c r="H21" s="88">
        <v>12262.800704077945</v>
      </c>
      <c r="I21" s="89">
        <v>15985.570808255461</v>
      </c>
      <c r="J21" s="88">
        <v>39290.32</v>
      </c>
      <c r="K21" s="89">
        <v>49921.58</v>
      </c>
      <c r="L21" s="88">
        <v>612.91361280000001</v>
      </c>
      <c r="M21" s="89">
        <v>778.75722239999993</v>
      </c>
      <c r="N21" s="88">
        <v>304.22000000000003</v>
      </c>
      <c r="O21" s="89">
        <v>386.54</v>
      </c>
      <c r="P21" s="88">
        <v>327.48</v>
      </c>
      <c r="Q21" s="89">
        <v>416.1</v>
      </c>
      <c r="R21" s="88">
        <v>5777.27</v>
      </c>
      <c r="S21" s="89">
        <v>7340.5</v>
      </c>
      <c r="T21" s="88">
        <v>11753.01</v>
      </c>
      <c r="U21" s="89">
        <v>14933.16</v>
      </c>
      <c r="V21" s="94">
        <v>1</v>
      </c>
      <c r="W21" s="95">
        <v>7.5709999999999997</v>
      </c>
      <c r="X21" s="94">
        <v>0.33300000000000002</v>
      </c>
      <c r="Y21" s="95">
        <v>0.28599999999999998</v>
      </c>
      <c r="Z21" s="88">
        <f t="shared" si="0"/>
        <v>3018.72</v>
      </c>
      <c r="AA21" s="89">
        <f t="shared" si="1"/>
        <v>3835.53</v>
      </c>
      <c r="AB21" s="88">
        <f t="shared" si="2"/>
        <v>2746.27</v>
      </c>
      <c r="AC21" s="89">
        <f t="shared" si="3"/>
        <v>3489.36</v>
      </c>
      <c r="AD21" s="88">
        <f t="shared" si="4"/>
        <v>12262.800704077945</v>
      </c>
      <c r="AE21" s="89">
        <f t="shared" si="5"/>
        <v>15985.570808255461</v>
      </c>
      <c r="AF21" s="267">
        <f t="shared" si="16"/>
        <v>39290.32</v>
      </c>
      <c r="AG21" s="268">
        <f t="shared" si="6"/>
        <v>49921.58</v>
      </c>
      <c r="AH21" s="88">
        <f t="shared" si="7"/>
        <v>2777.4136128</v>
      </c>
      <c r="AI21" s="89">
        <f t="shared" si="8"/>
        <v>2637.7572223999996</v>
      </c>
      <c r="AJ21" s="88">
        <f t="shared" si="9"/>
        <v>304.22000000000003</v>
      </c>
      <c r="AK21" s="89">
        <f t="shared" si="10"/>
        <v>386.54</v>
      </c>
      <c r="AL21" s="88">
        <f t="shared" si="17"/>
        <v>327.48</v>
      </c>
      <c r="AM21" s="89">
        <f t="shared" si="11"/>
        <v>416.1</v>
      </c>
      <c r="AN21" s="88">
        <f t="shared" si="12"/>
        <v>5777.27</v>
      </c>
      <c r="AO21" s="89">
        <f t="shared" si="13"/>
        <v>7340.5</v>
      </c>
      <c r="AP21" s="88">
        <f t="shared" si="14"/>
        <v>11753.01</v>
      </c>
      <c r="AQ21" s="89">
        <f t="shared" si="15"/>
        <v>14933.16</v>
      </c>
    </row>
    <row r="23" spans="2:43" x14ac:dyDescent="0.25">
      <c r="C23" s="138"/>
      <c r="D23" s="135"/>
      <c r="E23" s="135"/>
      <c r="F23" s="135"/>
      <c r="G23" s="138"/>
      <c r="K23" s="96"/>
      <c r="L23" s="96"/>
    </row>
    <row r="24" spans="2:43" ht="15.75" thickBot="1" x14ac:dyDescent="0.3">
      <c r="C24" s="1" t="s">
        <v>77</v>
      </c>
      <c r="G24" s="138"/>
      <c r="AA24" s="1">
        <v>469.12</v>
      </c>
      <c r="AC24" s="1">
        <v>426.78</v>
      </c>
      <c r="AE24" s="1">
        <v>0</v>
      </c>
      <c r="AG24" s="1">
        <v>6105.81</v>
      </c>
      <c r="AI24" s="1">
        <v>719.24828160000004</v>
      </c>
      <c r="AK24" s="1">
        <v>0</v>
      </c>
      <c r="AL24" s="1">
        <v>0</v>
      </c>
      <c r="AM24" s="1">
        <v>0</v>
      </c>
      <c r="AQ24" s="1">
        <v>1826.45</v>
      </c>
    </row>
    <row r="25" spans="2:43" ht="29.25" customHeight="1" thickBot="1" x14ac:dyDescent="0.3">
      <c r="C25" s="186" t="s">
        <v>142</v>
      </c>
      <c r="D25" s="186" t="s">
        <v>143</v>
      </c>
      <c r="F25" s="199" t="s">
        <v>104</v>
      </c>
      <c r="G25" s="197" t="s">
        <v>113</v>
      </c>
      <c r="H25" s="196" t="s">
        <v>114</v>
      </c>
      <c r="I25" s="198" t="s">
        <v>74</v>
      </c>
    </row>
    <row r="26" spans="2:43" x14ac:dyDescent="0.25">
      <c r="C26" s="182">
        <v>0.2</v>
      </c>
      <c r="D26" s="182">
        <v>0.2</v>
      </c>
      <c r="F26" s="187" t="s">
        <v>53</v>
      </c>
      <c r="G26" s="194">
        <v>0.5</v>
      </c>
      <c r="H26" s="190">
        <f>+C30</f>
        <v>0.5</v>
      </c>
      <c r="I26" s="191">
        <f>+(1-H26)/(1-G26)</f>
        <v>1</v>
      </c>
      <c r="V26" s="213"/>
      <c r="W26" s="213"/>
      <c r="X26" s="214"/>
      <c r="Y26" s="214"/>
      <c r="AA26" s="56">
        <f>+AA10-AA24</f>
        <v>0</v>
      </c>
      <c r="AC26" s="56">
        <f>+AC10-AC24</f>
        <v>0</v>
      </c>
      <c r="AE26" s="56">
        <f>+AE10-AE24</f>
        <v>1775.0454225879075</v>
      </c>
      <c r="AG26" s="56">
        <f>+AG10-AG24</f>
        <v>0</v>
      </c>
      <c r="AI26" s="56">
        <f>+AI10-AI24</f>
        <v>0</v>
      </c>
      <c r="AK26" s="56">
        <f>+AK10-AK24</f>
        <v>47.28</v>
      </c>
      <c r="AL26" s="56">
        <f>+AL10-AL24</f>
        <v>28.73</v>
      </c>
      <c r="AM26" s="56">
        <f>+AM10-AM24</f>
        <v>50.89</v>
      </c>
      <c r="AQ26" s="56">
        <f>+AQ10-AQ24</f>
        <v>0</v>
      </c>
    </row>
    <row r="27" spans="2:43" x14ac:dyDescent="0.25">
      <c r="C27" s="183">
        <v>0.3</v>
      </c>
      <c r="D27" s="183">
        <v>0.3</v>
      </c>
      <c r="F27" s="187" t="s">
        <v>55</v>
      </c>
      <c r="G27" s="194">
        <v>0.5</v>
      </c>
      <c r="H27" s="190">
        <f>+D30</f>
        <v>0.5</v>
      </c>
      <c r="I27" s="191">
        <f>+(1-H27)/(1-G27)</f>
        <v>1</v>
      </c>
      <c r="V27" s="213"/>
      <c r="W27" s="213"/>
      <c r="X27" s="214"/>
      <c r="Y27" s="214"/>
    </row>
    <row r="28" spans="2:43" x14ac:dyDescent="0.25">
      <c r="C28" s="183">
        <v>0.4</v>
      </c>
      <c r="D28" s="183">
        <v>0.4</v>
      </c>
      <c r="F28" s="187" t="s">
        <v>108</v>
      </c>
      <c r="G28" s="194">
        <v>0.5</v>
      </c>
      <c r="H28" s="190">
        <f>+C30</f>
        <v>0.5</v>
      </c>
      <c r="I28" s="191">
        <f>+(1-H28)/(1-G28)</f>
        <v>1</v>
      </c>
      <c r="V28" s="213"/>
      <c r="W28" s="213"/>
      <c r="X28" s="214"/>
      <c r="Y28" s="214"/>
    </row>
    <row r="29" spans="2:43" ht="15.75" thickBot="1" x14ac:dyDescent="0.3">
      <c r="C29" s="184">
        <v>0.5</v>
      </c>
      <c r="D29" s="184">
        <v>0.5</v>
      </c>
      <c r="F29" s="187" t="s">
        <v>109</v>
      </c>
      <c r="G29" s="194">
        <v>0.5</v>
      </c>
      <c r="H29" s="190">
        <f>+C30</f>
        <v>0.5</v>
      </c>
      <c r="I29" s="191">
        <f>+(1-H29)/(1-G29)</f>
        <v>1</v>
      </c>
      <c r="V29" s="213"/>
      <c r="W29" s="213"/>
      <c r="X29" s="214"/>
      <c r="Y29" s="214"/>
    </row>
    <row r="30" spans="2:43" ht="15.75" thickBot="1" x14ac:dyDescent="0.3">
      <c r="B30" s="1" t="s">
        <v>141</v>
      </c>
      <c r="C30" s="185">
        <f>+Cotización!F12</f>
        <v>0.5</v>
      </c>
      <c r="D30" s="185">
        <f>+Cotización!F13</f>
        <v>0.5</v>
      </c>
      <c r="F30" s="189" t="s">
        <v>110</v>
      </c>
      <c r="G30" s="195">
        <v>0.5</v>
      </c>
      <c r="H30" s="192">
        <f>+C30</f>
        <v>0.5</v>
      </c>
      <c r="I30" s="193">
        <f>+(1-H30)/(1-G30)</f>
        <v>1</v>
      </c>
      <c r="V30" s="213"/>
      <c r="W30" s="213"/>
      <c r="X30" s="214"/>
      <c r="Y30" s="214"/>
    </row>
    <row r="31" spans="2:43" ht="15.75" thickBot="1" x14ac:dyDescent="0.3">
      <c r="B31" s="1" t="s">
        <v>144</v>
      </c>
      <c r="C31" s="210" t="b">
        <v>1</v>
      </c>
      <c r="D31" s="208" t="b">
        <v>1</v>
      </c>
      <c r="E31" s="135"/>
      <c r="F31" s="135"/>
      <c r="G31" s="138"/>
      <c r="K31" s="96"/>
      <c r="L31" s="96"/>
      <c r="V31" s="213"/>
      <c r="W31" s="213"/>
      <c r="X31" s="214"/>
      <c r="Y31" s="214"/>
    </row>
    <row r="32" spans="2:43" ht="15.75" thickBot="1" x14ac:dyDescent="0.3">
      <c r="B32" s="1" t="s">
        <v>139</v>
      </c>
      <c r="C32" s="209">
        <f>+IF(C31=TRUE,1,0)</f>
        <v>1</v>
      </c>
      <c r="D32" s="207">
        <f>+IF(D31=TRUE,1,0)</f>
        <v>1</v>
      </c>
      <c r="E32" s="135"/>
      <c r="F32" s="135"/>
      <c r="G32" s="138"/>
      <c r="K32" s="96"/>
      <c r="L32" s="96"/>
      <c r="V32" s="213"/>
      <c r="W32" s="213"/>
      <c r="X32" s="214"/>
      <c r="Y32" s="214"/>
    </row>
    <row r="33" spans="2:25" ht="15.75" thickBot="1" x14ac:dyDescent="0.3">
      <c r="F33" s="1" t="s">
        <v>112</v>
      </c>
      <c r="V33" s="213"/>
      <c r="W33" s="213"/>
      <c r="X33" s="214"/>
      <c r="Y33" s="214"/>
    </row>
    <row r="34" spans="2:25" ht="15.75" thickBot="1" x14ac:dyDescent="0.3">
      <c r="C34" s="177" t="s">
        <v>75</v>
      </c>
      <c r="D34" s="176" t="s">
        <v>74</v>
      </c>
      <c r="F34" s="199" t="s">
        <v>104</v>
      </c>
      <c r="G34" s="170" t="s">
        <v>113</v>
      </c>
      <c r="H34" s="206" t="s">
        <v>114</v>
      </c>
      <c r="I34" s="198" t="s">
        <v>70</v>
      </c>
      <c r="V34" s="213"/>
      <c r="W34" s="213"/>
      <c r="X34" s="214"/>
      <c r="Y34" s="214"/>
    </row>
    <row r="35" spans="2:25" x14ac:dyDescent="0.25">
      <c r="C35" s="178">
        <v>1000000</v>
      </c>
      <c r="D35" s="173">
        <v>0.75</v>
      </c>
      <c r="F35" s="187" t="s">
        <v>105</v>
      </c>
      <c r="G35" s="202">
        <v>200</v>
      </c>
      <c r="H35" s="135">
        <v>200</v>
      </c>
      <c r="I35" s="141">
        <f>+G35-H35</f>
        <v>0</v>
      </c>
      <c r="K35" s="366"/>
      <c r="L35" s="367" t="s">
        <v>394</v>
      </c>
      <c r="V35" s="213"/>
      <c r="W35" s="213"/>
      <c r="X35" s="214"/>
      <c r="Y35" s="214"/>
    </row>
    <row r="36" spans="2:25" x14ac:dyDescent="0.25">
      <c r="C36" s="178">
        <v>2500000</v>
      </c>
      <c r="D36" s="173">
        <v>0.85460000000000003</v>
      </c>
      <c r="F36" s="187" t="s">
        <v>111</v>
      </c>
      <c r="G36" s="203">
        <v>0.1</v>
      </c>
      <c r="H36" s="188">
        <v>0.1</v>
      </c>
      <c r="I36" s="141">
        <f>+(1-H36)/(1-G36)</f>
        <v>1</v>
      </c>
      <c r="K36" s="144"/>
      <c r="L36" s="141"/>
      <c r="V36" s="213"/>
      <c r="W36" s="213"/>
      <c r="X36" s="214"/>
      <c r="Y36" s="214"/>
    </row>
    <row r="37" spans="2:25" ht="45" x14ac:dyDescent="0.25">
      <c r="C37" s="179">
        <v>5000000</v>
      </c>
      <c r="D37" s="173">
        <v>0.93379999999999996</v>
      </c>
      <c r="F37" s="187" t="s">
        <v>106</v>
      </c>
      <c r="G37" s="204">
        <v>5000</v>
      </c>
      <c r="H37" s="200">
        <f>+D48</f>
        <v>5000</v>
      </c>
      <c r="I37" s="141">
        <f>+G37-H37</f>
        <v>0</v>
      </c>
      <c r="K37" s="144" t="s">
        <v>71</v>
      </c>
      <c r="L37" s="368" t="s">
        <v>397</v>
      </c>
      <c r="V37" s="213"/>
      <c r="W37" s="213"/>
      <c r="X37" s="214"/>
      <c r="Y37" s="214"/>
    </row>
    <row r="38" spans="2:25" ht="30.75" thickBot="1" x14ac:dyDescent="0.3">
      <c r="C38" s="180" t="s">
        <v>51</v>
      </c>
      <c r="D38" s="174">
        <v>1</v>
      </c>
      <c r="F38" s="187" t="s">
        <v>107</v>
      </c>
      <c r="G38" s="204">
        <v>11500</v>
      </c>
      <c r="H38" s="200">
        <f>+VLOOKUP(plan,$C$45:$E$47,3,FALSE)</f>
        <v>5000</v>
      </c>
      <c r="I38" s="141">
        <f>+G38-H38</f>
        <v>6500</v>
      </c>
      <c r="K38" s="369" t="s">
        <v>72</v>
      </c>
      <c r="L38" s="370" t="s">
        <v>396</v>
      </c>
      <c r="V38" s="213"/>
      <c r="W38" s="213"/>
      <c r="X38" s="214"/>
      <c r="Y38" s="214"/>
    </row>
    <row r="39" spans="2:25" ht="15.75" thickBot="1" x14ac:dyDescent="0.3">
      <c r="B39" s="133" t="s">
        <v>141</v>
      </c>
      <c r="C39" s="181" t="str">
        <f>+Cotización!D8</f>
        <v>Sin Límite</v>
      </c>
      <c r="D39" s="175">
        <f>+VLOOKUP(Cotización!D8,Calculos!$C$35:$D$38,2,FALSE)</f>
        <v>1</v>
      </c>
      <c r="F39" s="189"/>
      <c r="G39" s="205"/>
      <c r="H39" s="201"/>
      <c r="I39" s="140"/>
      <c r="K39" s="1" t="s">
        <v>73</v>
      </c>
      <c r="L39" s="1" t="s">
        <v>395</v>
      </c>
      <c r="V39" s="213"/>
      <c r="W39" s="213"/>
      <c r="X39" s="214"/>
      <c r="Y39" s="214"/>
    </row>
    <row r="40" spans="2:25" x14ac:dyDescent="0.25">
      <c r="V40" s="213"/>
      <c r="W40" s="213"/>
      <c r="X40" s="214"/>
      <c r="Y40" s="214"/>
    </row>
    <row r="41" spans="2:25" x14ac:dyDescent="0.25">
      <c r="C41" s="2"/>
      <c r="D41" s="2"/>
    </row>
    <row r="42" spans="2:25" ht="15.75" thickBot="1" x14ac:dyDescent="0.3"/>
    <row r="43" spans="2:25" ht="30" customHeight="1" thickBot="1" x14ac:dyDescent="0.3">
      <c r="D43" s="461" t="s">
        <v>115</v>
      </c>
      <c r="E43" s="462"/>
      <c r="F43" s="219" t="s">
        <v>118</v>
      </c>
      <c r="G43" s="462" t="s">
        <v>146</v>
      </c>
      <c r="H43" s="468"/>
      <c r="J43" s="135"/>
    </row>
    <row r="44" spans="2:25" ht="34.5" customHeight="1" thickBot="1" x14ac:dyDescent="0.3">
      <c r="C44" s="150" t="s">
        <v>0</v>
      </c>
      <c r="D44" s="216" t="s">
        <v>4</v>
      </c>
      <c r="E44" s="149" t="s">
        <v>107</v>
      </c>
      <c r="F44" s="155" t="s">
        <v>107</v>
      </c>
      <c r="G44" s="217" t="s">
        <v>119</v>
      </c>
      <c r="H44" s="218" t="s">
        <v>140</v>
      </c>
      <c r="J44" s="135"/>
    </row>
    <row r="45" spans="2:25" x14ac:dyDescent="0.25">
      <c r="C45" s="156" t="s">
        <v>71</v>
      </c>
      <c r="D45" s="161">
        <v>7500</v>
      </c>
      <c r="E45" s="158">
        <v>7500</v>
      </c>
      <c r="F45" s="157">
        <v>100000</v>
      </c>
      <c r="G45" s="159">
        <v>0.48699999999999999</v>
      </c>
      <c r="H45" s="167">
        <v>1.2</v>
      </c>
      <c r="J45" s="135"/>
    </row>
    <row r="46" spans="2:25" x14ac:dyDescent="0.25">
      <c r="C46" s="144" t="s">
        <v>72</v>
      </c>
      <c r="D46" s="160">
        <v>5000</v>
      </c>
      <c r="E46" s="152">
        <v>5000</v>
      </c>
      <c r="F46" s="151">
        <v>75000</v>
      </c>
      <c r="G46" s="154">
        <v>0.4541</v>
      </c>
      <c r="H46" s="168">
        <v>1</v>
      </c>
      <c r="J46" s="135"/>
      <c r="P46" s="100"/>
    </row>
    <row r="47" spans="2:25" ht="15.75" thickBot="1" x14ac:dyDescent="0.3">
      <c r="C47" s="162" t="s">
        <v>73</v>
      </c>
      <c r="D47" s="163">
        <v>2500</v>
      </c>
      <c r="E47" s="164">
        <v>4000</v>
      </c>
      <c r="F47" s="153">
        <v>40000</v>
      </c>
      <c r="G47" s="155">
        <v>0.38229999999999997</v>
      </c>
      <c r="H47" s="169">
        <v>0.8</v>
      </c>
      <c r="J47" s="135"/>
      <c r="P47" s="100"/>
    </row>
    <row r="48" spans="2:25" x14ac:dyDescent="0.25">
      <c r="C48" s="1" t="s">
        <v>141</v>
      </c>
      <c r="D48" s="171">
        <f>+VLOOKUP(plan,$C$45:$E$47,2,FALSE)</f>
        <v>5000</v>
      </c>
      <c r="E48" s="172">
        <f>+VLOOKUP(plan,$C$45:$E$47,3,FALSE)</f>
        <v>5000</v>
      </c>
      <c r="F48" s="166">
        <f>+VLOOKUP(plan,$C$45:$I$47,4,FALSE)</f>
        <v>75000</v>
      </c>
      <c r="G48" s="165">
        <f>+VLOOKUP(plan,$C$45:$G$47,5,FALSE)</f>
        <v>0.4541</v>
      </c>
      <c r="H48" s="171">
        <f>+VLOOKUP(plan,Calculos!$C$45:$H$47,6,FALSE)</f>
        <v>1</v>
      </c>
      <c r="J48" s="135"/>
    </row>
    <row r="50" spans="3:11" x14ac:dyDescent="0.25">
      <c r="C50" s="135"/>
      <c r="K50" s="133"/>
    </row>
    <row r="51" spans="3:11" x14ac:dyDescent="0.25">
      <c r="C51" s="135"/>
    </row>
    <row r="52" spans="3:11" x14ac:dyDescent="0.25">
      <c r="C52" s="135"/>
      <c r="I52" s="97"/>
    </row>
    <row r="53" spans="3:11" x14ac:dyDescent="0.25">
      <c r="C53" s="135"/>
    </row>
    <row r="55" spans="3:11" x14ac:dyDescent="0.25">
      <c r="C55" s="135"/>
      <c r="D55" s="135"/>
      <c r="E55" s="135"/>
    </row>
    <row r="56" spans="3:11" x14ac:dyDescent="0.25">
      <c r="C56" s="135"/>
      <c r="D56" s="135"/>
      <c r="E56" s="137"/>
    </row>
    <row r="57" spans="3:11" ht="27.75" customHeight="1" x14ac:dyDescent="0.25">
      <c r="C57" s="211"/>
      <c r="D57" s="135"/>
      <c r="E57" s="135"/>
    </row>
    <row r="58" spans="3:11" x14ac:dyDescent="0.25">
      <c r="C58" s="135"/>
      <c r="D58" s="135"/>
      <c r="E58" s="135"/>
    </row>
    <row r="85" spans="2:27" ht="15.75" thickBot="1" x14ac:dyDescent="0.3">
      <c r="C85" s="465" t="s">
        <v>117</v>
      </c>
      <c r="D85" s="465"/>
      <c r="E85" s="465"/>
      <c r="G85" s="465" t="s">
        <v>126</v>
      </c>
      <c r="H85" s="465"/>
      <c r="I85" s="465"/>
      <c r="O85" s="465" t="s">
        <v>155</v>
      </c>
      <c r="P85" s="465"/>
      <c r="Q85" s="465"/>
      <c r="S85" s="1" t="s">
        <v>165</v>
      </c>
      <c r="V85" s="232"/>
      <c r="W85" s="232"/>
      <c r="X85" s="232"/>
      <c r="Y85" s="226"/>
      <c r="Z85" s="226"/>
      <c r="AA85" s="226"/>
    </row>
    <row r="86" spans="2:27" ht="15.75" thickBot="1" x14ac:dyDescent="0.3">
      <c r="C86" s="79" t="s">
        <v>88</v>
      </c>
      <c r="D86" s="79" t="s">
        <v>2</v>
      </c>
      <c r="E86" s="80" t="s">
        <v>1</v>
      </c>
      <c r="G86" s="79" t="s">
        <v>88</v>
      </c>
      <c r="H86" s="79" t="s">
        <v>2</v>
      </c>
      <c r="I86" s="80" t="s">
        <v>1</v>
      </c>
      <c r="O86" s="79" t="s">
        <v>88</v>
      </c>
      <c r="P86" s="79" t="s">
        <v>2</v>
      </c>
      <c r="Q86" s="80" t="s">
        <v>1</v>
      </c>
      <c r="V86" s="227"/>
      <c r="W86" s="227"/>
      <c r="X86" s="227"/>
      <c r="Y86" s="226"/>
      <c r="Z86" s="226"/>
      <c r="AA86" s="226"/>
    </row>
    <row r="87" spans="2:27" x14ac:dyDescent="0.25">
      <c r="B87" s="1">
        <v>0</v>
      </c>
      <c r="C87" s="81" t="s">
        <v>89</v>
      </c>
      <c r="D87" s="82">
        <f t="shared" ref="D87:D101" si="18">+((Z7+AB7+AD7+AF7+AJ7+AL7+AN7+AP7)*$D$39+AH7*$G$48)*$H$48</f>
        <v>7738.5841698458562</v>
      </c>
      <c r="E87" s="83">
        <f t="shared" ref="E87:E101" si="19">+((AA7+AC7+AE7+AG7+AK7+AM7+AO7+AQ7)*$D$39+AI7*$G$48)*$H$48</f>
        <v>6825.409639652562</v>
      </c>
      <c r="G87" s="81" t="s">
        <v>89</v>
      </c>
      <c r="H87" s="82">
        <f t="shared" ref="H87:H101" si="20">+D87/(1-SUM($L$90:$L$92))</f>
        <v>12234.91568355076</v>
      </c>
      <c r="I87" s="83">
        <f t="shared" ref="I87:I101" si="21">+E87/(1-SUM($L$90:$L$92))</f>
        <v>10791.161485616698</v>
      </c>
      <c r="M87" s="98"/>
      <c r="N87" s="123">
        <v>3</v>
      </c>
      <c r="O87" s="81" t="s">
        <v>89</v>
      </c>
      <c r="P87" s="82">
        <f>+IF(plan="Oro",IF(Cotización!$F$12=0.3,Calculos!P117,D117),IF(plan="Plata",IF(Cotización!$D$8=2500000,Calculos!T117,H117),L117))</f>
        <v>10973.005527099749</v>
      </c>
      <c r="Q87" s="83">
        <f>+IF(plan="Oro",IF(Cotización!$F$12=0.3,Calculos!Q117,E117),IF(plan="Plata",IF(Cotización!$D$8=2500000,Calculos!U117,I117),M117))</f>
        <v>9678.1402762598482</v>
      </c>
      <c r="R87" s="122"/>
      <c r="S87" s="262">
        <f>+H87/P87-1</f>
        <v>0.11500132332335977</v>
      </c>
      <c r="T87" s="262">
        <f>+I87/Q87-1</f>
        <v>0.11500362441398515</v>
      </c>
      <c r="U87" s="56"/>
      <c r="V87" s="228"/>
      <c r="W87" s="229"/>
      <c r="X87" s="229"/>
      <c r="Y87" s="230"/>
      <c r="Z87" s="231"/>
      <c r="AA87" s="231"/>
    </row>
    <row r="88" spans="2:27" ht="15.75" thickBot="1" x14ac:dyDescent="0.3">
      <c r="B88" s="1">
        <v>15</v>
      </c>
      <c r="C88" s="84" t="s">
        <v>90</v>
      </c>
      <c r="D88" s="85">
        <f t="shared" si="18"/>
        <v>5449.9433877824749</v>
      </c>
      <c r="E88" s="86">
        <f t="shared" si="19"/>
        <v>6794.5787630742389</v>
      </c>
      <c r="G88" s="84" t="s">
        <v>90</v>
      </c>
      <c r="H88" s="85">
        <f t="shared" si="20"/>
        <v>8616.51128503158</v>
      </c>
      <c r="I88" s="86">
        <f t="shared" si="21"/>
        <v>10742.417016718164</v>
      </c>
      <c r="M88" s="98"/>
      <c r="N88" s="123">
        <f>+N87+1</f>
        <v>4</v>
      </c>
      <c r="O88" s="84" t="s">
        <v>90</v>
      </c>
      <c r="P88" s="85">
        <f>+IF(plan="Oro",IF(Cotización!$F$12=0.3,Calculos!P118,D118),IF(plan="Plata",IF(Cotización!$D$8=2500000,Calculos!T118,H118),L118))</f>
        <v>7727.7926160249744</v>
      </c>
      <c r="Q88" s="86">
        <f>+IF(plan="Oro",IF(Cotización!$F$12=0.3,Calculos!Q118,E118),IF(plan="Plata",IF(Cotización!$D$8=2500000,Calculos!U118,I118),M118))</f>
        <v>9634.4414489668507</v>
      </c>
      <c r="R88" s="122"/>
      <c r="S88" s="262">
        <f t="shared" ref="S88:T101" si="22">+H88/P88-1</f>
        <v>0.11500291391925899</v>
      </c>
      <c r="T88" s="262">
        <f t="shared" si="22"/>
        <v>0.11500153627173959</v>
      </c>
      <c r="U88" s="56"/>
      <c r="V88" s="228"/>
      <c r="W88" s="229"/>
      <c r="X88" s="229"/>
      <c r="Y88" s="230"/>
      <c r="Z88" s="231"/>
      <c r="AA88" s="231"/>
    </row>
    <row r="89" spans="2:27" ht="15.75" thickBot="1" x14ac:dyDescent="0.3">
      <c r="B89" s="1">
        <f>+B88+5</f>
        <v>20</v>
      </c>
      <c r="C89" s="84" t="s">
        <v>91</v>
      </c>
      <c r="D89" s="85">
        <f t="shared" si="18"/>
        <v>5880.5803020301673</v>
      </c>
      <c r="E89" s="86">
        <f t="shared" si="19"/>
        <v>8569.8602043634601</v>
      </c>
      <c r="G89" s="84" t="s">
        <v>91</v>
      </c>
      <c r="H89" s="85">
        <f t="shared" si="20"/>
        <v>9297.3601613125174</v>
      </c>
      <c r="I89" s="86">
        <f t="shared" si="21"/>
        <v>13549.186093855271</v>
      </c>
      <c r="K89" s="471" t="s">
        <v>166</v>
      </c>
      <c r="L89" s="472"/>
      <c r="M89" s="98"/>
      <c r="N89" s="123">
        <f t="shared" ref="N89:N101" si="23">+N88+1</f>
        <v>5</v>
      </c>
      <c r="O89" s="84" t="s">
        <v>91</v>
      </c>
      <c r="P89" s="85">
        <f>+IF(plan="Oro",IF(Cotización!$F$12=0.3,Calculos!P119,D119),IF(plan="Plata",IF(Cotización!$D$8=2500000,Calculos!T119,H119),L119))</f>
        <v>8338.4262289876624</v>
      </c>
      <c r="Q89" s="86">
        <f>+IF(plan="Oro",IF(Cotización!$F$12=0.3,Calculos!Q119,E119),IF(plan="Plata",IF(Cotización!$D$8=2500000,Calculos!U119,I119),M119))</f>
        <v>12151.723894871413</v>
      </c>
      <c r="R89" s="122"/>
      <c r="S89" s="262">
        <f t="shared" si="22"/>
        <v>0.11500178882571643</v>
      </c>
      <c r="T89" s="262">
        <f t="shared" si="22"/>
        <v>0.11500114807362039</v>
      </c>
      <c r="U89" s="56"/>
      <c r="V89" s="228"/>
      <c r="W89" s="229"/>
      <c r="X89" s="229"/>
      <c r="Y89" s="230"/>
      <c r="Z89" s="231"/>
      <c r="AA89" s="231"/>
    </row>
    <row r="90" spans="2:27" x14ac:dyDescent="0.25">
      <c r="B90" s="1">
        <f t="shared" ref="B90:B101" si="24">+B89+5</f>
        <v>25</v>
      </c>
      <c r="C90" s="84" t="s">
        <v>92</v>
      </c>
      <c r="D90" s="85">
        <f t="shared" si="18"/>
        <v>6732.9416206673459</v>
      </c>
      <c r="E90" s="86">
        <f>+((AA10+AC10+AE10+AG10+AK10+AM10+AO10+AQ10)*$D$39+AI10*$G$48)*$H$48</f>
        <v>11925.786067262468</v>
      </c>
      <c r="G90" s="84" t="s">
        <v>92</v>
      </c>
      <c r="H90" s="85">
        <f t="shared" si="20"/>
        <v>10644.966989197384</v>
      </c>
      <c r="I90" s="86">
        <f t="shared" si="21"/>
        <v>18854.99773480232</v>
      </c>
      <c r="K90" s="256" t="s">
        <v>127</v>
      </c>
      <c r="L90" s="257">
        <v>0.13</v>
      </c>
      <c r="M90" s="98"/>
      <c r="N90" s="123">
        <f t="shared" si="23"/>
        <v>6</v>
      </c>
      <c r="O90" s="84" t="s">
        <v>92</v>
      </c>
      <c r="P90" s="85">
        <f>+IF(plan="Oro",IF(Cotización!$F$12=0.3,Calculos!P120,D120),IF(plan="Plata",IF(Cotización!$D$8=2500000,Calculos!T120,H120),L120))</f>
        <v>9547.043794380852</v>
      </c>
      <c r="Q90" s="86">
        <f>+IF(plan="Oro",IF(Cotización!$F$12=0.3,Calculos!Q120,E120),IF(plan="Plata",IF(Cotización!$D$8=2500000,Calculos!U120,I120),M120))</f>
        <v>16910.296193251081</v>
      </c>
      <c r="R90" s="122"/>
      <c r="S90" s="262">
        <f t="shared" si="22"/>
        <v>0.11500137827614676</v>
      </c>
      <c r="T90" s="262">
        <f t="shared" si="22"/>
        <v>0.11500103364998249</v>
      </c>
      <c r="U90" s="56"/>
      <c r="V90" s="228"/>
      <c r="W90" s="229"/>
      <c r="X90" s="229"/>
      <c r="Y90" s="230"/>
      <c r="Z90" s="231"/>
      <c r="AA90" s="231"/>
    </row>
    <row r="91" spans="2:27" x14ac:dyDescent="0.25">
      <c r="B91" s="1">
        <f t="shared" si="24"/>
        <v>30</v>
      </c>
      <c r="C91" s="84" t="s">
        <v>93</v>
      </c>
      <c r="D91" s="85">
        <f t="shared" si="18"/>
        <v>7769.4004356744144</v>
      </c>
      <c r="E91" s="86">
        <f t="shared" si="19"/>
        <v>12264.783504125495</v>
      </c>
      <c r="G91" s="84" t="s">
        <v>93</v>
      </c>
      <c r="H91" s="85">
        <f t="shared" si="20"/>
        <v>12283.637052449665</v>
      </c>
      <c r="I91" s="86">
        <f t="shared" si="21"/>
        <v>19390.962061858489</v>
      </c>
      <c r="K91" s="202" t="s">
        <v>128</v>
      </c>
      <c r="L91" s="234">
        <v>0.18</v>
      </c>
      <c r="M91" s="98"/>
      <c r="N91" s="123">
        <f t="shared" si="23"/>
        <v>7</v>
      </c>
      <c r="O91" s="84" t="s">
        <v>93</v>
      </c>
      <c r="P91" s="85">
        <f>+IF(plan="Oro",IF(Cotización!$F$12=0.3,Calculos!P121,D121),IF(plan="Plata",IF(Cotización!$D$8=2500000,Calculos!T121,H121),L121))</f>
        <v>11016.704354392747</v>
      </c>
      <c r="Q91" s="86">
        <f>+IF(plan="Oro",IF(Cotización!$F$12=0.3,Calculos!Q121,E121),IF(plan="Plata",IF(Cotización!$D$8=2500000,Calculos!U121,I121),M121))</f>
        <v>17390.983293474063</v>
      </c>
      <c r="R91" s="122"/>
      <c r="S91" s="262">
        <f t="shared" si="22"/>
        <v>0.11500106177867497</v>
      </c>
      <c r="T91" s="262">
        <f t="shared" si="22"/>
        <v>0.11500090217066194</v>
      </c>
      <c r="U91" s="56"/>
      <c r="V91" s="228"/>
      <c r="W91" s="229"/>
      <c r="X91" s="229"/>
      <c r="Y91" s="230"/>
      <c r="Z91" s="231"/>
      <c r="AA91" s="231"/>
    </row>
    <row r="92" spans="2:27" ht="15.75" thickBot="1" x14ac:dyDescent="0.3">
      <c r="B92" s="1">
        <f t="shared" si="24"/>
        <v>35</v>
      </c>
      <c r="C92" s="84" t="s">
        <v>94</v>
      </c>
      <c r="D92" s="85">
        <f t="shared" si="18"/>
        <v>8142.2241644281594</v>
      </c>
      <c r="E92" s="86">
        <f t="shared" si="19"/>
        <v>12747.341120071083</v>
      </c>
      <c r="G92" s="84" t="s">
        <v>94</v>
      </c>
      <c r="H92" s="85">
        <f t="shared" si="20"/>
        <v>12873.08168289037</v>
      </c>
      <c r="I92" s="86">
        <f t="shared" si="21"/>
        <v>20153.899004064951</v>
      </c>
      <c r="K92" s="216" t="s">
        <v>129</v>
      </c>
      <c r="L92" s="258">
        <f>+VLOOKUP(plan,$I$106:$M$108,VLOOKUP(Cotización!D8,Calculos!$K$99:$L$102,2,FALSE),FALSE)+Q111</f>
        <v>5.7500000000000002E-2</v>
      </c>
      <c r="M92" s="98"/>
      <c r="N92" s="123">
        <f t="shared" si="23"/>
        <v>8</v>
      </c>
      <c r="O92" s="84" t="s">
        <v>94</v>
      </c>
      <c r="P92" s="85">
        <f>+IF(plan="Oro",IF(Cotización!$F$12=0.3,Calculos!P122,D122),IF(plan="Plata",IF(Cotización!$D$8=2500000,Calculos!T122,H122),L122))</f>
        <v>11541.090281908726</v>
      </c>
      <c r="Q92" s="86">
        <f>+IF(plan="Oro",IF(Cotización!$F$12=0.3,Calculos!Q122,E122),IF(plan="Plata",IF(Cotización!$D$8=2500000,Calculos!U122,I122),M122))</f>
        <v>18075.214931351271</v>
      </c>
      <c r="R92" s="122"/>
      <c r="S92" s="262">
        <f t="shared" si="22"/>
        <v>0.11541296085947894</v>
      </c>
      <c r="T92" s="262">
        <f t="shared" si="22"/>
        <v>0.11500190070261485</v>
      </c>
      <c r="U92" s="56"/>
      <c r="V92" s="228"/>
      <c r="W92" s="229"/>
      <c r="X92" s="229"/>
      <c r="Y92" s="230"/>
      <c r="Z92" s="231"/>
      <c r="AA92" s="231"/>
    </row>
    <row r="93" spans="2:27" x14ac:dyDescent="0.25">
      <c r="B93" s="1">
        <f t="shared" si="24"/>
        <v>40</v>
      </c>
      <c r="C93" s="84" t="s">
        <v>95</v>
      </c>
      <c r="D93" s="85">
        <f>+((Z13+AB13+AD13+AF13+AJ13+AL13+AN13+AP13)*$D$39+AH13*$G$48)*$H$48</f>
        <v>8836.6901272598097</v>
      </c>
      <c r="E93" s="86">
        <f t="shared" si="19"/>
        <v>12491.076179484277</v>
      </c>
      <c r="G93" s="84" t="s">
        <v>95</v>
      </c>
      <c r="H93" s="85">
        <f t="shared" si="20"/>
        <v>13971.051584600489</v>
      </c>
      <c r="I93" s="86">
        <f t="shared" si="21"/>
        <v>19748.737042662884</v>
      </c>
      <c r="M93" s="98"/>
      <c r="N93" s="123">
        <f t="shared" si="23"/>
        <v>9</v>
      </c>
      <c r="O93" s="84" t="s">
        <v>95</v>
      </c>
      <c r="P93" s="85">
        <f>+IF(plan="Oro",IF(Cotización!$F$12=0.3,Calculos!P123,D123),IF(plan="Plata",IF(Cotización!$D$8=2500000,Calculos!T123,H123),L123))</f>
        <v>12530.063741697639</v>
      </c>
      <c r="Q93" s="86">
        <f>+IF(plan="Oro",IF(Cotización!$F$12=0.3,Calculos!Q123,E123),IF(plan="Plata",IF(Cotización!$D$8=2500000,Calculos!U123,I123),M123))</f>
        <v>17711.82468333581</v>
      </c>
      <c r="R93" s="122"/>
      <c r="S93" s="262">
        <f t="shared" si="22"/>
        <v>0.11500243515182773</v>
      </c>
      <c r="T93" s="262">
        <f t="shared" si="22"/>
        <v>0.11500296529264453</v>
      </c>
      <c r="U93" s="56"/>
      <c r="V93" s="228"/>
      <c r="W93" s="229"/>
      <c r="X93" s="229"/>
      <c r="Y93" s="230"/>
      <c r="Z93" s="231"/>
      <c r="AA93" s="231"/>
    </row>
    <row r="94" spans="2:27" x14ac:dyDescent="0.25">
      <c r="B94" s="1">
        <f t="shared" si="24"/>
        <v>45</v>
      </c>
      <c r="C94" s="84" t="s">
        <v>96</v>
      </c>
      <c r="D94" s="85">
        <f t="shared" si="18"/>
        <v>12049.869741927039</v>
      </c>
      <c r="E94" s="86">
        <f t="shared" si="19"/>
        <v>16443.078420433656</v>
      </c>
      <c r="G94" s="84" t="s">
        <v>96</v>
      </c>
      <c r="H94" s="85">
        <f t="shared" si="20"/>
        <v>19051.177457592155</v>
      </c>
      <c r="I94" s="86">
        <f t="shared" si="21"/>
        <v>25996.961929539375</v>
      </c>
      <c r="M94" s="98"/>
      <c r="N94" s="123">
        <f t="shared" si="23"/>
        <v>10</v>
      </c>
      <c r="O94" s="84" t="s">
        <v>96</v>
      </c>
      <c r="P94" s="85">
        <f>+IF(plan="Oro",IF(Cotización!$F$12=0.3,Calculos!P124,D124),IF(plan="Plata",IF(Cotización!$D$8=2500000,Calculos!T124,H124),L124))</f>
        <v>17086.24147156236</v>
      </c>
      <c r="Q94" s="86">
        <f>+IF(plan="Oro",IF(Cotización!$F$12=0.3,Calculos!Q124,E124),IF(plan="Plata",IF(Cotización!$D$8=2500000,Calculos!U124,I124),M124))</f>
        <v>23315.624299093208</v>
      </c>
      <c r="R94" s="122"/>
      <c r="S94" s="262">
        <f t="shared" si="22"/>
        <v>0.11500106616777916</v>
      </c>
      <c r="T94" s="262">
        <f t="shared" si="22"/>
        <v>0.11500175144572267</v>
      </c>
      <c r="U94" s="56"/>
      <c r="V94" s="228"/>
      <c r="W94" s="229"/>
      <c r="X94" s="229"/>
      <c r="Y94" s="230"/>
      <c r="Z94" s="231"/>
      <c r="AA94" s="231"/>
    </row>
    <row r="95" spans="2:27" x14ac:dyDescent="0.25">
      <c r="B95" s="1">
        <f t="shared" si="24"/>
        <v>50</v>
      </c>
      <c r="C95" s="84" t="s">
        <v>97</v>
      </c>
      <c r="D95" s="85">
        <f t="shared" si="18"/>
        <v>15990.542221465854</v>
      </c>
      <c r="E95" s="86">
        <f t="shared" si="19"/>
        <v>20824.93272677996</v>
      </c>
      <c r="G95" s="84" t="s">
        <v>97</v>
      </c>
      <c r="H95" s="85">
        <f t="shared" si="20"/>
        <v>25281.489678206883</v>
      </c>
      <c r="I95" s="86">
        <f t="shared" si="21"/>
        <v>32924.794824948549</v>
      </c>
      <c r="M95" s="98"/>
      <c r="N95" s="123">
        <f t="shared" si="23"/>
        <v>11</v>
      </c>
      <c r="O95" s="84" t="s">
        <v>97</v>
      </c>
      <c r="P95" s="85">
        <f>+IF(plan="Oro",IF(Cotización!$F$12=0.3,Calculos!P125,D125),IF(plan="Plata",IF(Cotización!$D$8=2500000,Calculos!T125,H125),L125))</f>
        <v>22673.941519369702</v>
      </c>
      <c r="Q95" s="86">
        <f>+IF(plan="Oro",IF(Cotización!$F$12=0.3,Calculos!Q125,E125),IF(plan="Plata",IF(Cotización!$D$8=2500000,Calculos!U125,I125),M125))</f>
        <v>29528.907558673996</v>
      </c>
      <c r="R95" s="122"/>
      <c r="S95" s="262">
        <f t="shared" si="22"/>
        <v>0.11500197954597469</v>
      </c>
      <c r="T95" s="262">
        <f t="shared" si="22"/>
        <v>0.11500213001537274</v>
      </c>
      <c r="U95" s="56"/>
      <c r="V95" s="228"/>
      <c r="W95" s="229"/>
      <c r="X95" s="229"/>
      <c r="Y95" s="230"/>
      <c r="Z95" s="231"/>
      <c r="AA95" s="231"/>
    </row>
    <row r="96" spans="2:27" ht="15.75" thickBot="1" x14ac:dyDescent="0.3">
      <c r="B96" s="1">
        <f t="shared" si="24"/>
        <v>55</v>
      </c>
      <c r="C96" s="84" t="s">
        <v>98</v>
      </c>
      <c r="D96" s="85">
        <f t="shared" si="18"/>
        <v>19398.384314812512</v>
      </c>
      <c r="E96" s="86">
        <f t="shared" si="19"/>
        <v>26008.046191666101</v>
      </c>
      <c r="G96" s="84" t="s">
        <v>98</v>
      </c>
      <c r="H96" s="85">
        <f t="shared" si="20"/>
        <v>30669.382315909108</v>
      </c>
      <c r="I96" s="86">
        <f t="shared" si="21"/>
        <v>41119.440619234934</v>
      </c>
      <c r="M96" s="98"/>
      <c r="N96" s="123">
        <f t="shared" si="23"/>
        <v>12</v>
      </c>
      <c r="O96" s="84" t="s">
        <v>98</v>
      </c>
      <c r="P96" s="85">
        <f>+IF(plan="Oro",IF(Cotización!$F$12=0.3,Calculos!P126,D126),IF(plan="Plata",IF(Cotización!$D$8=2500000,Calculos!T126,H126),L126))</f>
        <v>27506.111842663893</v>
      </c>
      <c r="Q96" s="86">
        <f>+IF(plan="Oro",IF(Cotización!$F$12=0.3,Calculos!Q126,E126),IF(plan="Plata",IF(Cotización!$D$8=2500000,Calculos!U126,I126),M126))</f>
        <v>36878.360327872746</v>
      </c>
      <c r="R96" s="122"/>
      <c r="S96" s="262">
        <f t="shared" si="22"/>
        <v>0.11500245804784237</v>
      </c>
      <c r="T96" s="262">
        <f t="shared" si="22"/>
        <v>0.11500186704767268</v>
      </c>
      <c r="U96" s="56"/>
      <c r="V96" s="228"/>
      <c r="W96" s="229"/>
      <c r="X96" s="229"/>
      <c r="Y96" s="230"/>
      <c r="Z96" s="231"/>
      <c r="AA96" s="231"/>
    </row>
    <row r="97" spans="2:27" ht="15.75" thickBot="1" x14ac:dyDescent="0.3">
      <c r="B97" s="1">
        <f t="shared" si="24"/>
        <v>60</v>
      </c>
      <c r="C97" s="84" t="s">
        <v>99</v>
      </c>
      <c r="D97" s="85">
        <f t="shared" si="18"/>
        <v>24530.401008851532</v>
      </c>
      <c r="E97" s="86">
        <f t="shared" si="19"/>
        <v>28973.882457604723</v>
      </c>
      <c r="G97" s="84" t="s">
        <v>99</v>
      </c>
      <c r="H97" s="85">
        <f t="shared" si="20"/>
        <v>38783.242701741547</v>
      </c>
      <c r="I97" s="86">
        <f t="shared" si="21"/>
        <v>45808.509814394813</v>
      </c>
      <c r="K97" s="469" t="s">
        <v>131</v>
      </c>
      <c r="L97" s="470"/>
      <c r="M97" s="98"/>
      <c r="N97" s="123">
        <f t="shared" si="23"/>
        <v>13</v>
      </c>
      <c r="O97" s="84" t="s">
        <v>99</v>
      </c>
      <c r="P97" s="85">
        <f>+IF(plan="Oro",IF(Cotización!$F$12=0.3,Calculos!P127,D127),IF(plan="Plata",IF(Cotización!$D$8=2500000,Calculos!T127,H127),L127))</f>
        <v>34783.116556087407</v>
      </c>
      <c r="Q97" s="86">
        <f>+IF(plan="Oro",IF(Cotización!$F$12=0.3,Calculos!Q127,E127),IF(plan="Plata",IF(Cotización!$D$8=2500000,Calculos!U127,I127),M127))</f>
        <v>41083.797470254198</v>
      </c>
      <c r="R97" s="122"/>
      <c r="S97" s="262">
        <f t="shared" si="22"/>
        <v>0.11500194754555637</v>
      </c>
      <c r="T97" s="262">
        <f t="shared" si="22"/>
        <v>0.1150018409948943</v>
      </c>
      <c r="U97" s="56"/>
      <c r="V97" s="228"/>
      <c r="W97" s="229"/>
      <c r="X97" s="229"/>
      <c r="Y97" s="230"/>
      <c r="Z97" s="231"/>
      <c r="AA97" s="231"/>
    </row>
    <row r="98" spans="2:27" ht="15.75" thickBot="1" x14ac:dyDescent="0.3">
      <c r="B98" s="1">
        <f t="shared" si="24"/>
        <v>65</v>
      </c>
      <c r="C98" s="84" t="s">
        <v>100</v>
      </c>
      <c r="D98" s="85">
        <f t="shared" si="18"/>
        <v>37863.293594413233</v>
      </c>
      <c r="E98" s="86">
        <f t="shared" si="19"/>
        <v>42994.490898601493</v>
      </c>
      <c r="G98" s="84" t="s">
        <v>100</v>
      </c>
      <c r="H98" s="85">
        <f t="shared" si="20"/>
        <v>59862.914773775854</v>
      </c>
      <c r="I98" s="86">
        <f t="shared" si="21"/>
        <v>67975.479681583383</v>
      </c>
      <c r="K98" s="244" t="s">
        <v>163</v>
      </c>
      <c r="L98" s="246" t="s">
        <v>164</v>
      </c>
      <c r="M98" s="98"/>
      <c r="N98" s="123">
        <f t="shared" si="23"/>
        <v>14</v>
      </c>
      <c r="O98" s="84" t="s">
        <v>100</v>
      </c>
      <c r="P98" s="85">
        <f>+IF(plan="Oro",IF(Cotización!$F$12=0.3,Calculos!P128,D128),IF(plan="Plata",IF(Cotización!$D$8=2500000,Calculos!T128,H128),L128))</f>
        <v>53688.609206005633</v>
      </c>
      <c r="Q98" s="86">
        <f>+IF(plan="Oro",IF(Cotización!$F$12=0.3,Calculos!Q128,E128),IF(plan="Plata",IF(Cotización!$D$8=2500000,Calculos!U128,I128),M128))</f>
        <v>60964.463950289872</v>
      </c>
      <c r="R98" s="122"/>
      <c r="S98" s="262">
        <f t="shared" si="22"/>
        <v>0.11500215146343473</v>
      </c>
      <c r="T98" s="262">
        <f t="shared" si="22"/>
        <v>0.11500167928992644</v>
      </c>
      <c r="U98" s="56"/>
      <c r="V98" s="228"/>
      <c r="W98" s="229"/>
      <c r="X98" s="229"/>
      <c r="Y98" s="230"/>
      <c r="Z98" s="231"/>
      <c r="AA98" s="231"/>
    </row>
    <row r="99" spans="2:27" x14ac:dyDescent="0.25">
      <c r="B99" s="1">
        <f t="shared" si="24"/>
        <v>70</v>
      </c>
      <c r="C99" s="84" t="s">
        <v>101</v>
      </c>
      <c r="D99" s="85">
        <f t="shared" si="18"/>
        <v>56060.568102266763</v>
      </c>
      <c r="E99" s="86">
        <f t="shared" si="19"/>
        <v>71229.57534067372</v>
      </c>
      <c r="G99" s="84" t="s">
        <v>101</v>
      </c>
      <c r="H99" s="85">
        <f t="shared" si="20"/>
        <v>88633.30925259566</v>
      </c>
      <c r="I99" s="86">
        <f t="shared" si="21"/>
        <v>112615.92939236951</v>
      </c>
      <c r="K99" s="254" t="s">
        <v>134</v>
      </c>
      <c r="L99" s="241">
        <v>2</v>
      </c>
      <c r="M99" s="98"/>
      <c r="N99" s="123">
        <f t="shared" si="23"/>
        <v>15</v>
      </c>
      <c r="O99" s="84" t="s">
        <v>101</v>
      </c>
      <c r="P99" s="85">
        <f>+IF(plan="Oro",IF(Cotización!$F$12=0.3,Calculos!P129,D129),IF(plan="Plata",IF(Cotización!$D$8=2500000,Calculos!T129,H129),L129))</f>
        <v>79491.616753381895</v>
      </c>
      <c r="Q99" s="86">
        <f>+IF(plan="Oro",IF(Cotización!$F$12=0.3,Calculos!Q129,E129),IF(plan="Plata",IF(Cotización!$D$8=2500000,Calculos!U129,I129),M129))</f>
        <v>101000.6395346514</v>
      </c>
      <c r="R99" s="122"/>
      <c r="S99" s="262">
        <f t="shared" si="22"/>
        <v>0.11500196967405163</v>
      </c>
      <c r="T99" s="262">
        <f t="shared" si="22"/>
        <v>0.11500214168181699</v>
      </c>
      <c r="U99" s="56"/>
      <c r="V99" s="228"/>
      <c r="W99" s="229"/>
      <c r="X99" s="229"/>
      <c r="Y99" s="230"/>
      <c r="Z99" s="231"/>
      <c r="AA99" s="231"/>
    </row>
    <row r="100" spans="2:27" x14ac:dyDescent="0.25">
      <c r="B100" s="1">
        <f t="shared" si="24"/>
        <v>75</v>
      </c>
      <c r="C100" s="84" t="s">
        <v>102</v>
      </c>
      <c r="D100" s="85">
        <f t="shared" si="18"/>
        <v>65590.862483254503</v>
      </c>
      <c r="E100" s="86">
        <f t="shared" si="19"/>
        <v>83367.944059493122</v>
      </c>
      <c r="G100" s="84" t="s">
        <v>102</v>
      </c>
      <c r="H100" s="85">
        <f t="shared" si="20"/>
        <v>103700.96835297154</v>
      </c>
      <c r="I100" s="86">
        <f t="shared" si="21"/>
        <v>131807.02618101679</v>
      </c>
      <c r="K100" s="254">
        <v>5000000</v>
      </c>
      <c r="L100" s="241">
        <v>3</v>
      </c>
      <c r="M100" s="98"/>
      <c r="N100" s="123">
        <f t="shared" si="23"/>
        <v>16</v>
      </c>
      <c r="O100" s="84" t="s">
        <v>102</v>
      </c>
      <c r="P100" s="85">
        <f>+IF(plan="Oro",IF(Cotización!$F$12=0.3,Calculos!P130,D130),IF(plan="Plata",IF(Cotización!$D$8=2500000,Calculos!T130,H130),L130))</f>
        <v>93005.191601456798</v>
      </c>
      <c r="Q100" s="86">
        <f>+IF(plan="Oro",IF(Cotización!$F$12=0.3,Calculos!Q130,E130),IF(plan="Plata",IF(Cotización!$D$8=2500000,Calculos!U130,I130),M130))</f>
        <v>118170.74825554213</v>
      </c>
      <c r="R100" s="122"/>
      <c r="S100" s="262">
        <f t="shared" si="22"/>
        <v>0.11500193233672351</v>
      </c>
      <c r="T100" s="262">
        <f t="shared" si="22"/>
        <v>0.11539469899933663</v>
      </c>
      <c r="U100" s="56"/>
      <c r="V100" s="228"/>
      <c r="W100" s="229"/>
      <c r="X100" s="229"/>
      <c r="Y100" s="230"/>
      <c r="Z100" s="231"/>
      <c r="AA100" s="231"/>
    </row>
    <row r="101" spans="2:27" ht="15.75" thickBot="1" x14ac:dyDescent="0.3">
      <c r="B101" s="1">
        <f t="shared" si="24"/>
        <v>80</v>
      </c>
      <c r="C101" s="87" t="s">
        <v>103</v>
      </c>
      <c r="D101" s="88">
        <f t="shared" si="18"/>
        <v>76741.314225650422</v>
      </c>
      <c r="E101" s="89">
        <f t="shared" si="19"/>
        <v>97506.1463629473</v>
      </c>
      <c r="G101" s="87" t="s">
        <v>103</v>
      </c>
      <c r="H101" s="88">
        <f t="shared" si="20"/>
        <v>121330.141068222</v>
      </c>
      <c r="I101" s="89">
        <f t="shared" si="21"/>
        <v>154159.91519833563</v>
      </c>
      <c r="K101" s="254">
        <v>2500000</v>
      </c>
      <c r="L101" s="241">
        <v>4</v>
      </c>
      <c r="M101" s="98"/>
      <c r="N101" s="123">
        <f t="shared" si="23"/>
        <v>17</v>
      </c>
      <c r="O101" s="87" t="s">
        <v>103</v>
      </c>
      <c r="P101" s="88">
        <f>+IF(plan="Oro",IF(Cotización!$F$12=0.3,Calculos!P131,D131),IF(plan="Plata",IF(Cotización!$D$8=2500000,Calculos!T131,H131),L131))</f>
        <v>108816.07417370446</v>
      </c>
      <c r="Q101" s="89">
        <f>+IF(plan="Oro",IF(Cotización!$F$12=0.3,Calculos!Q131,E131),IF(plan="Plata",IF(Cotización!$D$8=2500000,Calculos!U131,I131),M131))</f>
        <v>138259.77545898431</v>
      </c>
      <c r="R101" s="122"/>
      <c r="S101" s="262">
        <f t="shared" si="22"/>
        <v>0.1150020067305606</v>
      </c>
      <c r="T101" s="262">
        <f t="shared" si="22"/>
        <v>0.11500192074352245</v>
      </c>
      <c r="U101" s="56"/>
      <c r="V101" s="228"/>
      <c r="W101" s="229"/>
      <c r="X101" s="229"/>
      <c r="Y101" s="230"/>
      <c r="Z101" s="231"/>
      <c r="AA101" s="231"/>
    </row>
    <row r="102" spans="2:27" ht="15.75" thickBot="1" x14ac:dyDescent="0.3">
      <c r="K102" s="255">
        <v>1000000</v>
      </c>
      <c r="L102" s="242">
        <v>5</v>
      </c>
    </row>
    <row r="103" spans="2:27" ht="15.75" thickBot="1" x14ac:dyDescent="0.3"/>
    <row r="104" spans="2:27" ht="15.75" thickBot="1" x14ac:dyDescent="0.3">
      <c r="I104" s="471" t="s">
        <v>129</v>
      </c>
      <c r="J104" s="473"/>
      <c r="K104" s="473"/>
      <c r="L104" s="473"/>
      <c r="M104" s="472"/>
      <c r="N104" s="56"/>
      <c r="P104" s="471" t="s">
        <v>157</v>
      </c>
      <c r="Q104" s="473"/>
      <c r="R104" s="472"/>
    </row>
    <row r="105" spans="2:27" ht="15.75" thickBot="1" x14ac:dyDescent="0.3">
      <c r="D105" s="56"/>
      <c r="I105" s="243" t="s">
        <v>0</v>
      </c>
      <c r="J105" s="244" t="s">
        <v>130</v>
      </c>
      <c r="K105" s="245">
        <v>5000000</v>
      </c>
      <c r="L105" s="244">
        <v>2500000</v>
      </c>
      <c r="M105" s="246">
        <v>1000000</v>
      </c>
      <c r="P105" s="247" t="s">
        <v>161</v>
      </c>
      <c r="Q105" s="244" t="s">
        <v>158</v>
      </c>
      <c r="R105" s="244" t="s">
        <v>55</v>
      </c>
    </row>
    <row r="106" spans="2:27" x14ac:dyDescent="0.25">
      <c r="I106" s="248" t="s">
        <v>73</v>
      </c>
      <c r="J106" s="240">
        <v>5.7500000000000002E-2</v>
      </c>
      <c r="K106" s="233">
        <v>6.5000000000000002E-2</v>
      </c>
      <c r="L106" s="240">
        <v>7.4999999999999997E-2</v>
      </c>
      <c r="M106" s="234">
        <v>8.5000000000000006E-2</v>
      </c>
      <c r="P106" s="250">
        <v>0.5</v>
      </c>
      <c r="Q106" s="237">
        <v>0</v>
      </c>
      <c r="R106" s="237">
        <v>0</v>
      </c>
      <c r="S106" s="99"/>
      <c r="T106" s="225"/>
    </row>
    <row r="107" spans="2:27" x14ac:dyDescent="0.25">
      <c r="I107" s="248" t="s">
        <v>72</v>
      </c>
      <c r="J107" s="240">
        <v>5.7500000000000002E-2</v>
      </c>
      <c r="K107" s="233">
        <v>6.5000000000000002E-2</v>
      </c>
      <c r="L107" s="240">
        <v>7.4999999999999997E-2</v>
      </c>
      <c r="M107" s="234">
        <v>8.5000000000000006E-2</v>
      </c>
      <c r="P107" s="250">
        <v>0.4</v>
      </c>
      <c r="Q107" s="237">
        <v>0.06</v>
      </c>
      <c r="R107" s="237">
        <v>0.02</v>
      </c>
      <c r="T107" s="225"/>
    </row>
    <row r="108" spans="2:27" ht="15.75" thickBot="1" x14ac:dyDescent="0.3">
      <c r="I108" s="249" t="s">
        <v>71</v>
      </c>
      <c r="J108" s="238">
        <v>0.155</v>
      </c>
      <c r="K108" s="235">
        <v>0.16</v>
      </c>
      <c r="L108" s="238">
        <v>0.17</v>
      </c>
      <c r="M108" s="236">
        <v>0.18</v>
      </c>
      <c r="P108" s="250">
        <v>0.3</v>
      </c>
      <c r="Q108" s="237">
        <v>0.1</v>
      </c>
      <c r="R108" s="237">
        <v>0.04</v>
      </c>
      <c r="S108" s="99"/>
      <c r="T108" s="225"/>
    </row>
    <row r="109" spans="2:27" ht="15.75" thickBot="1" x14ac:dyDescent="0.3">
      <c r="P109" s="251">
        <v>0.2</v>
      </c>
      <c r="Q109" s="238">
        <v>0.12</v>
      </c>
      <c r="R109" s="238">
        <v>0.05</v>
      </c>
      <c r="T109" s="225"/>
    </row>
    <row r="110" spans="2:27" ht="15.75" thickBot="1" x14ac:dyDescent="0.3">
      <c r="P110" s="252" t="s">
        <v>162</v>
      </c>
      <c r="Q110" s="239">
        <f>+VLOOKUP(Cotización!F12,Calculos!$P$106:$Q$109,2,FALSE)*C32</f>
        <v>0</v>
      </c>
      <c r="R110" s="239">
        <f>+VLOOKUP(Cotización!F13,Calculos!$P$106:$R$109,3,FALSE)*D32</f>
        <v>0</v>
      </c>
      <c r="T110" s="225"/>
    </row>
    <row r="111" spans="2:27" ht="15.75" thickBot="1" x14ac:dyDescent="0.3">
      <c r="K111" s="121"/>
      <c r="L111" s="121"/>
      <c r="M111" s="121"/>
      <c r="P111" s="253" t="s">
        <v>159</v>
      </c>
      <c r="Q111" s="474">
        <f>+SUM(Q110:R110)</f>
        <v>0</v>
      </c>
      <c r="R111" s="475"/>
      <c r="S111" s="225"/>
      <c r="T111" s="225"/>
    </row>
    <row r="112" spans="2:27" x14ac:dyDescent="0.25">
      <c r="P112" s="223"/>
      <c r="Q112" s="223"/>
      <c r="S112" s="225"/>
      <c r="T112" s="225"/>
    </row>
    <row r="113" spans="3:21" x14ac:dyDescent="0.25">
      <c r="H113" s="224" t="s">
        <v>151</v>
      </c>
      <c r="P113" s="223"/>
      <c r="Q113" s="223"/>
      <c r="S113" s="225"/>
      <c r="T113" s="225"/>
    </row>
    <row r="114" spans="3:21" x14ac:dyDescent="0.25">
      <c r="P114" s="223"/>
      <c r="Q114" s="223"/>
      <c r="S114" s="225"/>
      <c r="T114" s="225"/>
    </row>
    <row r="115" spans="3:21" ht="15.75" thickBot="1" x14ac:dyDescent="0.3">
      <c r="C115" s="465" t="s">
        <v>152</v>
      </c>
      <c r="D115" s="465"/>
      <c r="E115" s="465"/>
      <c r="G115" s="465" t="s">
        <v>153</v>
      </c>
      <c r="H115" s="465"/>
      <c r="I115" s="465"/>
      <c r="K115" s="465" t="s">
        <v>154</v>
      </c>
      <c r="L115" s="465"/>
      <c r="M115" s="465"/>
      <c r="O115" s="465" t="s">
        <v>160</v>
      </c>
      <c r="P115" s="465"/>
      <c r="Q115" s="465"/>
      <c r="S115" s="465" t="s">
        <v>156</v>
      </c>
      <c r="T115" s="465"/>
      <c r="U115" s="465"/>
    </row>
    <row r="116" spans="3:21" ht="15.75" thickBot="1" x14ac:dyDescent="0.3">
      <c r="C116" s="79" t="s">
        <v>88</v>
      </c>
      <c r="D116" s="79" t="s">
        <v>2</v>
      </c>
      <c r="E116" s="80" t="s">
        <v>1</v>
      </c>
      <c r="G116" s="79" t="s">
        <v>88</v>
      </c>
      <c r="H116" s="79" t="s">
        <v>2</v>
      </c>
      <c r="I116" s="80" t="s">
        <v>1</v>
      </c>
      <c r="K116" s="79" t="s">
        <v>88</v>
      </c>
      <c r="L116" s="79" t="s">
        <v>2</v>
      </c>
      <c r="M116" s="80" t="s">
        <v>1</v>
      </c>
      <c r="O116" s="79" t="s">
        <v>88</v>
      </c>
      <c r="P116" s="79" t="s">
        <v>2</v>
      </c>
      <c r="Q116" s="80" t="s">
        <v>1</v>
      </c>
      <c r="S116" s="79" t="s">
        <v>88</v>
      </c>
      <c r="T116" s="79" t="s">
        <v>2</v>
      </c>
      <c r="U116" s="80" t="s">
        <v>1</v>
      </c>
    </row>
    <row r="117" spans="3:21" x14ac:dyDescent="0.25">
      <c r="C117" s="81" t="s">
        <v>89</v>
      </c>
      <c r="D117" s="82">
        <v>14823.10220544076</v>
      </c>
      <c r="E117" s="83">
        <v>12911.853495941727</v>
      </c>
      <c r="G117" s="81" t="s">
        <v>89</v>
      </c>
      <c r="H117" s="82">
        <v>10973.005527099749</v>
      </c>
      <c r="I117" s="83">
        <v>9678.1402762598482</v>
      </c>
      <c r="K117" s="81" t="s">
        <v>89</v>
      </c>
      <c r="L117" s="82">
        <v>9634.7278984361074</v>
      </c>
      <c r="M117" s="83">
        <v>8585.9248615091874</v>
      </c>
      <c r="O117" s="81" t="s">
        <v>89</v>
      </c>
      <c r="P117" s="82">
        <v>23270.541374248489</v>
      </c>
      <c r="Q117" s="83">
        <v>20270.103844069978</v>
      </c>
      <c r="S117" s="81" t="s">
        <v>89</v>
      </c>
      <c r="T117" s="82">
        <v>9876.0862008786899</v>
      </c>
      <c r="U117" s="83">
        <v>8710.6624886391783</v>
      </c>
    </row>
    <row r="118" spans="3:21" x14ac:dyDescent="0.25">
      <c r="C118" s="84" t="s">
        <v>90</v>
      </c>
      <c r="D118" s="85">
        <v>10508.417994826817</v>
      </c>
      <c r="E118" s="86">
        <v>12893.453989713094</v>
      </c>
      <c r="G118" s="84" t="s">
        <v>90</v>
      </c>
      <c r="H118" s="85">
        <v>7727.7926160249744</v>
      </c>
      <c r="I118" s="86">
        <v>9634.4414489668507</v>
      </c>
      <c r="K118" s="84" t="s">
        <v>90</v>
      </c>
      <c r="L118" s="85">
        <v>6579.169050722483</v>
      </c>
      <c r="M118" s="86">
        <v>8485.8745718023438</v>
      </c>
      <c r="O118" s="84" t="s">
        <v>90</v>
      </c>
      <c r="P118" s="85">
        <v>16496.990463761264</v>
      </c>
      <c r="Q118" s="86">
        <v>20241.218765560436</v>
      </c>
      <c r="S118" s="84" t="s">
        <v>90</v>
      </c>
      <c r="T118" s="85">
        <v>6955.2818350350854</v>
      </c>
      <c r="U118" s="86">
        <v>8671.3320258815402</v>
      </c>
    </row>
    <row r="119" spans="3:21" x14ac:dyDescent="0.25">
      <c r="C119" s="84" t="s">
        <v>91</v>
      </c>
      <c r="D119" s="85">
        <v>11321.446176304446</v>
      </c>
      <c r="E119" s="86">
        <v>16937.895452594024</v>
      </c>
      <c r="G119" s="84" t="s">
        <v>91</v>
      </c>
      <c r="H119" s="85">
        <v>8338.4262289876624</v>
      </c>
      <c r="I119" s="86">
        <v>12151.723894871413</v>
      </c>
      <c r="K119" s="84" t="s">
        <v>91</v>
      </c>
      <c r="L119" s="85">
        <v>7028.8203527383012</v>
      </c>
      <c r="M119" s="86">
        <v>10216.629583397753</v>
      </c>
      <c r="O119" s="84" t="s">
        <v>91</v>
      </c>
      <c r="P119" s="85">
        <v>17773.349870401584</v>
      </c>
      <c r="Q119" s="86">
        <v>26590.520085438788</v>
      </c>
      <c r="S119" s="84" t="s">
        <v>91</v>
      </c>
      <c r="T119" s="85">
        <v>7504.8733014641984</v>
      </c>
      <c r="U119" s="86">
        <v>10936.973683157104</v>
      </c>
    </row>
    <row r="120" spans="3:21" x14ac:dyDescent="0.25">
      <c r="C120" s="84" t="s">
        <v>92</v>
      </c>
      <c r="D120" s="85">
        <v>12929.103033031068</v>
      </c>
      <c r="E120" s="86">
        <v>24282.748345235621</v>
      </c>
      <c r="G120" s="84" t="s">
        <v>92</v>
      </c>
      <c r="H120" s="85">
        <v>9547.043794380852</v>
      </c>
      <c r="I120" s="86">
        <v>16910.296193251081</v>
      </c>
      <c r="K120" s="84" t="s">
        <v>92</v>
      </c>
      <c r="L120" s="85">
        <v>8020.1232231670338</v>
      </c>
      <c r="M120" s="86">
        <v>13491.83906713445</v>
      </c>
      <c r="O120" s="84" t="s">
        <v>92</v>
      </c>
      <c r="P120" s="85">
        <v>20297.183605172675</v>
      </c>
      <c r="Q120" s="86">
        <v>38121.082362965957</v>
      </c>
      <c r="S120" s="84" t="s">
        <v>92</v>
      </c>
      <c r="T120" s="85">
        <v>8592.6711003662604</v>
      </c>
      <c r="U120" s="86">
        <v>15219.854075028416</v>
      </c>
    </row>
    <row r="121" spans="3:21" x14ac:dyDescent="0.25">
      <c r="C121" s="84" t="s">
        <v>93</v>
      </c>
      <c r="D121" s="85">
        <v>14959.948533016201</v>
      </c>
      <c r="E121" s="86">
        <v>24789.884735662261</v>
      </c>
      <c r="G121" s="84" t="s">
        <v>93</v>
      </c>
      <c r="H121" s="85">
        <v>11016.704354392747</v>
      </c>
      <c r="I121" s="86">
        <v>17390.983293474063</v>
      </c>
      <c r="K121" s="84" t="s">
        <v>93</v>
      </c>
      <c r="L121" s="85">
        <v>9140.226466551705</v>
      </c>
      <c r="M121" s="86">
        <v>13986.34049901885</v>
      </c>
      <c r="O121" s="84" t="s">
        <v>93</v>
      </c>
      <c r="P121" s="85">
        <v>23485.374145663194</v>
      </c>
      <c r="Q121" s="86">
        <v>38917.227339385165</v>
      </c>
      <c r="S121" s="84" t="s">
        <v>93</v>
      </c>
      <c r="T121" s="85">
        <v>9915.4166636363279</v>
      </c>
      <c r="U121" s="86">
        <v>15652.48916536244</v>
      </c>
    </row>
    <row r="122" spans="3:21" x14ac:dyDescent="0.25">
      <c r="C122" s="84" t="s">
        <v>94</v>
      </c>
      <c r="D122" s="85">
        <v>15669.479491957782</v>
      </c>
      <c r="E122" s="86">
        <v>25483.316126653786</v>
      </c>
      <c r="G122" s="84" t="s">
        <v>94</v>
      </c>
      <c r="H122" s="85">
        <v>11541.090281908726</v>
      </c>
      <c r="I122" s="86">
        <v>18075.214931351271</v>
      </c>
      <c r="K122" s="84" t="s">
        <v>94</v>
      </c>
      <c r="L122" s="85">
        <v>9619.7778551465799</v>
      </c>
      <c r="M122" s="86">
        <v>14611.942310519116</v>
      </c>
      <c r="O122" s="84" t="s">
        <v>94</v>
      </c>
      <c r="P122" s="85">
        <v>24599.254985687348</v>
      </c>
      <c r="Q122" s="86">
        <v>40005.833735713466</v>
      </c>
      <c r="S122" s="84" t="s">
        <v>94</v>
      </c>
      <c r="T122" s="85">
        <v>10387.382216727994</v>
      </c>
      <c r="U122" s="86">
        <v>16268.321411172839</v>
      </c>
    </row>
    <row r="123" spans="3:21" x14ac:dyDescent="0.25">
      <c r="C123" s="84" t="s">
        <v>95</v>
      </c>
      <c r="D123" s="85">
        <v>17057.492243080127</v>
      </c>
      <c r="E123" s="86">
        <v>24486.292882889848</v>
      </c>
      <c r="G123" s="84" t="s">
        <v>95</v>
      </c>
      <c r="H123" s="85">
        <v>12530.063741697639</v>
      </c>
      <c r="I123" s="86">
        <v>17711.82468333581</v>
      </c>
      <c r="K123" s="84" t="s">
        <v>95</v>
      </c>
      <c r="L123" s="85">
        <v>10405.230129511805</v>
      </c>
      <c r="M123" s="86">
        <v>14583.192227270027</v>
      </c>
      <c r="O123" s="84" t="s">
        <v>95</v>
      </c>
      <c r="P123" s="85">
        <v>26778.273095750803</v>
      </c>
      <c r="Q123" s="86">
        <v>38440.623543977745</v>
      </c>
      <c r="S123" s="84" t="s">
        <v>95</v>
      </c>
      <c r="T123" s="85">
        <v>11277.492689664034</v>
      </c>
      <c r="U123" s="86">
        <v>15941.257562977731</v>
      </c>
    </row>
    <row r="124" spans="3:21" x14ac:dyDescent="0.25">
      <c r="C124" s="84" t="s">
        <v>96</v>
      </c>
      <c r="D124" s="85">
        <v>23470.870132897278</v>
      </c>
      <c r="E124" s="86">
        <v>31999.041269867699</v>
      </c>
      <c r="G124" s="84" t="s">
        <v>96</v>
      </c>
      <c r="H124" s="85">
        <v>17086.24147156236</v>
      </c>
      <c r="I124" s="86">
        <v>23315.624299093208</v>
      </c>
      <c r="K124" s="84" t="s">
        <v>96</v>
      </c>
      <c r="L124" s="85">
        <v>13971.390455729321</v>
      </c>
      <c r="M124" s="86">
        <v>19182.055543794973</v>
      </c>
      <c r="O124" s="84" t="s">
        <v>96</v>
      </c>
      <c r="P124" s="85">
        <v>36846.528273732481</v>
      </c>
      <c r="Q124" s="86">
        <v>50234.762162904459</v>
      </c>
      <c r="S124" s="84" t="s">
        <v>96</v>
      </c>
      <c r="T124" s="85">
        <v>15378.210938236802</v>
      </c>
      <c r="U124" s="86">
        <v>20984.871905556007</v>
      </c>
    </row>
    <row r="125" spans="3:21" x14ac:dyDescent="0.25">
      <c r="C125" s="84" t="s">
        <v>97</v>
      </c>
      <c r="D125" s="85">
        <v>31405.657193994346</v>
      </c>
      <c r="E125" s="86">
        <v>40798.605123710418</v>
      </c>
      <c r="G125" s="84" t="s">
        <v>97</v>
      </c>
      <c r="H125" s="85">
        <v>22673.941519369702</v>
      </c>
      <c r="I125" s="86">
        <v>29528.907558673996</v>
      </c>
      <c r="K125" s="84" t="s">
        <v>97</v>
      </c>
      <c r="L125" s="85">
        <v>18323.003056312067</v>
      </c>
      <c r="M125" s="86">
        <v>23823.468983528572</v>
      </c>
      <c r="O125" s="84" t="s">
        <v>97</v>
      </c>
      <c r="P125" s="85">
        <v>49303.218380971775</v>
      </c>
      <c r="Q125" s="86">
        <v>64049.050960092165</v>
      </c>
      <c r="S125" s="84" t="s">
        <v>97</v>
      </c>
      <c r="T125" s="85">
        <v>20407.335110325417</v>
      </c>
      <c r="U125" s="86">
        <v>26577.042702385552</v>
      </c>
    </row>
    <row r="126" spans="3:21" x14ac:dyDescent="0.25">
      <c r="C126" s="84" t="s">
        <v>98</v>
      </c>
      <c r="D126" s="85">
        <v>38159.425949041179</v>
      </c>
      <c r="E126" s="86">
        <v>51052.879938754275</v>
      </c>
      <c r="G126" s="84" t="s">
        <v>98</v>
      </c>
      <c r="H126" s="85">
        <v>27506.111842663893</v>
      </c>
      <c r="I126" s="86">
        <v>36878.360327872746</v>
      </c>
      <c r="K126" s="84" t="s">
        <v>98</v>
      </c>
      <c r="L126" s="85">
        <v>22222.664348219063</v>
      </c>
      <c r="M126" s="86">
        <v>29719.536056252604</v>
      </c>
      <c r="O126" s="84" t="s">
        <v>98</v>
      </c>
      <c r="P126" s="85">
        <v>59905.84751137995</v>
      </c>
      <c r="Q126" s="86">
        <v>80147.066276940401</v>
      </c>
      <c r="S126" s="84" t="s">
        <v>98</v>
      </c>
      <c r="T126" s="85">
        <v>24756.456281578015</v>
      </c>
      <c r="U126" s="86">
        <v>33191.805530913698</v>
      </c>
    </row>
    <row r="127" spans="3:21" x14ac:dyDescent="0.25">
      <c r="C127" s="84" t="s">
        <v>99</v>
      </c>
      <c r="D127" s="85">
        <v>48533.297554571131</v>
      </c>
      <c r="E127" s="86">
        <v>56941.871901055449</v>
      </c>
      <c r="G127" s="84" t="s">
        <v>99</v>
      </c>
      <c r="H127" s="85">
        <v>34783.116556087407</v>
      </c>
      <c r="I127" s="86">
        <v>41083.797470254198</v>
      </c>
      <c r="K127" s="84" t="s">
        <v>99</v>
      </c>
      <c r="L127" s="85">
        <v>27739.23032205506</v>
      </c>
      <c r="M127" s="86">
        <v>33139.645959564725</v>
      </c>
      <c r="O127" s="84" t="s">
        <v>99</v>
      </c>
      <c r="P127" s="85">
        <v>76191.615838540209</v>
      </c>
      <c r="Q127" s="86">
        <v>89392.096717400171</v>
      </c>
      <c r="S127" s="84" t="s">
        <v>99</v>
      </c>
      <c r="T127" s="85">
        <v>31306.013342902705</v>
      </c>
      <c r="U127" s="86">
        <v>36976.845065247537</v>
      </c>
    </row>
    <row r="128" spans="3:21" x14ac:dyDescent="0.25">
      <c r="C128" s="84" t="s">
        <v>100</v>
      </c>
      <c r="D128" s="85">
        <v>75640.370105901588</v>
      </c>
      <c r="E128" s="86">
        <v>85658.901247391113</v>
      </c>
      <c r="G128" s="84" t="s">
        <v>100</v>
      </c>
      <c r="H128" s="85">
        <v>53688.609206005633</v>
      </c>
      <c r="I128" s="86">
        <v>60964.463950289872</v>
      </c>
      <c r="K128" s="84" t="s">
        <v>100</v>
      </c>
      <c r="L128" s="85">
        <v>42060.221790093361</v>
      </c>
      <c r="M128" s="86">
        <v>47750.438266753881</v>
      </c>
      <c r="O128" s="84" t="s">
        <v>100</v>
      </c>
      <c r="P128" s="85">
        <v>118746.5577527206</v>
      </c>
      <c r="Q128" s="86">
        <v>134474.48300116535</v>
      </c>
      <c r="S128" s="84" t="s">
        <v>100</v>
      </c>
      <c r="T128" s="85">
        <v>48321.613546470689</v>
      </c>
      <c r="U128" s="86">
        <v>54870.135595617561</v>
      </c>
    </row>
    <row r="129" spans="3:21" x14ac:dyDescent="0.25">
      <c r="C129" s="84" t="s">
        <v>101</v>
      </c>
      <c r="D129" s="85">
        <v>112717.67509487142</v>
      </c>
      <c r="E129" s="86">
        <v>143548.34771922106</v>
      </c>
      <c r="G129" s="84" t="s">
        <v>101</v>
      </c>
      <c r="H129" s="85">
        <v>79491.616753381895</v>
      </c>
      <c r="I129" s="86">
        <v>101000.6395346514</v>
      </c>
      <c r="K129" s="84" t="s">
        <v>101</v>
      </c>
      <c r="L129" s="85">
        <v>61941.479358506265</v>
      </c>
      <c r="M129" s="86">
        <v>77716.07503561872</v>
      </c>
      <c r="O129" s="84" t="s">
        <v>101</v>
      </c>
      <c r="P129" s="85">
        <v>176953.60158425823</v>
      </c>
      <c r="Q129" s="86">
        <v>225354.16126180688</v>
      </c>
      <c r="S129" s="84" t="s">
        <v>101</v>
      </c>
      <c r="T129" s="85">
        <v>71545.216792678621</v>
      </c>
      <c r="U129" s="86">
        <v>90904.084566859601</v>
      </c>
    </row>
    <row r="130" spans="3:21" x14ac:dyDescent="0.25">
      <c r="C130" s="84" t="s">
        <v>102</v>
      </c>
      <c r="D130" s="85">
        <v>131879.67986099955</v>
      </c>
      <c r="E130" s="86">
        <v>167951.56683148863</v>
      </c>
      <c r="G130" s="84" t="s">
        <v>102</v>
      </c>
      <c r="H130" s="85">
        <v>93005.191601456798</v>
      </c>
      <c r="I130" s="86">
        <v>118170.74825554213</v>
      </c>
      <c r="K130" s="84" t="s">
        <v>102</v>
      </c>
      <c r="L130" s="85">
        <v>72471.530849452334</v>
      </c>
      <c r="M130" s="86">
        <v>90927.807791673898</v>
      </c>
      <c r="O130" s="84" t="s">
        <v>102</v>
      </c>
      <c r="P130" s="85">
        <v>207035.7138535821</v>
      </c>
      <c r="Q130" s="86">
        <v>263664.36867631401</v>
      </c>
      <c r="S130" s="84" t="s">
        <v>102</v>
      </c>
      <c r="T130" s="85">
        <v>83707.903647433981</v>
      </c>
      <c r="U130" s="86">
        <v>106357.77894322571</v>
      </c>
    </row>
    <row r="131" spans="3:21" ht="15.75" thickBot="1" x14ac:dyDescent="0.3">
      <c r="C131" s="87" t="s">
        <v>103</v>
      </c>
      <c r="D131" s="88">
        <v>154299.22543736949</v>
      </c>
      <c r="E131" s="89">
        <v>196503.33319284167</v>
      </c>
      <c r="G131" s="87" t="s">
        <v>103</v>
      </c>
      <c r="H131" s="88">
        <v>108816.07417370446</v>
      </c>
      <c r="I131" s="89">
        <v>138259.77545898431</v>
      </c>
      <c r="K131" s="87" t="s">
        <v>103</v>
      </c>
      <c r="L131" s="88">
        <v>84791.691093859234</v>
      </c>
      <c r="M131" s="89">
        <v>106385.53511625847</v>
      </c>
      <c r="O131" s="87" t="s">
        <v>103</v>
      </c>
      <c r="P131" s="88">
        <v>242231.78520869109</v>
      </c>
      <c r="Q131" s="89">
        <v>308487.31135128741</v>
      </c>
      <c r="S131" s="87" t="s">
        <v>103</v>
      </c>
      <c r="T131" s="88">
        <v>97938.247267497762</v>
      </c>
      <c r="U131" s="89">
        <v>124438.60136357413</v>
      </c>
    </row>
    <row r="141" spans="3:21" x14ac:dyDescent="0.25">
      <c r="G141" s="259"/>
      <c r="H141" s="259"/>
      <c r="I141" s="135"/>
      <c r="J141" s="260"/>
      <c r="K141" s="260"/>
      <c r="L141" s="261"/>
      <c r="M141" s="261"/>
    </row>
    <row r="142" spans="3:21" x14ac:dyDescent="0.25">
      <c r="G142" s="259"/>
      <c r="H142" s="259"/>
      <c r="I142" s="135"/>
      <c r="J142" s="260"/>
      <c r="K142" s="260"/>
      <c r="L142" s="261"/>
      <c r="M142" s="261"/>
    </row>
    <row r="143" spans="3:21" x14ac:dyDescent="0.25">
      <c r="G143" s="259"/>
      <c r="H143" s="259"/>
      <c r="I143" s="135"/>
      <c r="J143" s="260"/>
      <c r="K143" s="260"/>
      <c r="L143" s="261"/>
      <c r="M143" s="261"/>
    </row>
    <row r="144" spans="3:21" x14ac:dyDescent="0.25">
      <c r="G144" s="259"/>
      <c r="H144" s="259"/>
      <c r="I144" s="135"/>
      <c r="J144" s="260"/>
      <c r="K144" s="260"/>
      <c r="L144" s="261"/>
      <c r="M144" s="261"/>
    </row>
    <row r="145" spans="7:13" x14ac:dyDescent="0.25">
      <c r="G145" s="259"/>
      <c r="H145" s="259"/>
      <c r="I145" s="135"/>
      <c r="J145" s="260"/>
      <c r="K145" s="260"/>
      <c r="L145" s="261"/>
      <c r="M145" s="261"/>
    </row>
    <row r="146" spans="7:13" x14ac:dyDescent="0.25">
      <c r="G146" s="259"/>
      <c r="H146" s="259"/>
      <c r="I146" s="135"/>
      <c r="J146" s="260"/>
      <c r="K146" s="260"/>
      <c r="L146" s="261"/>
      <c r="M146" s="261"/>
    </row>
    <row r="147" spans="7:13" x14ac:dyDescent="0.25">
      <c r="G147" s="259"/>
      <c r="H147" s="259"/>
      <c r="I147" s="135"/>
      <c r="J147" s="260"/>
      <c r="K147" s="260"/>
      <c r="L147" s="261"/>
      <c r="M147" s="261"/>
    </row>
    <row r="148" spans="7:13" x14ac:dyDescent="0.25">
      <c r="G148" s="259"/>
      <c r="H148" s="259"/>
      <c r="I148" s="135"/>
      <c r="J148" s="260"/>
      <c r="K148" s="260"/>
      <c r="L148" s="261"/>
      <c r="M148" s="261"/>
    </row>
    <row r="149" spans="7:13" x14ac:dyDescent="0.25">
      <c r="G149" s="259"/>
      <c r="H149" s="259"/>
      <c r="I149" s="135"/>
      <c r="J149" s="260"/>
      <c r="K149" s="260"/>
      <c r="L149" s="261"/>
      <c r="M149" s="261"/>
    </row>
    <row r="150" spans="7:13" x14ac:dyDescent="0.25">
      <c r="G150" s="259"/>
      <c r="H150" s="259"/>
      <c r="I150" s="135"/>
      <c r="J150" s="260"/>
      <c r="K150" s="260"/>
      <c r="L150" s="261"/>
      <c r="M150" s="261"/>
    </row>
    <row r="151" spans="7:13" x14ac:dyDescent="0.25">
      <c r="G151" s="259"/>
      <c r="H151" s="259"/>
      <c r="I151" s="135"/>
      <c r="J151" s="260"/>
      <c r="K151" s="260"/>
      <c r="L151" s="261"/>
      <c r="M151" s="261"/>
    </row>
    <row r="152" spans="7:13" x14ac:dyDescent="0.25">
      <c r="G152" s="259"/>
      <c r="H152" s="259"/>
      <c r="I152" s="135"/>
      <c r="J152" s="260"/>
      <c r="K152" s="260"/>
      <c r="L152" s="261"/>
      <c r="M152" s="261"/>
    </row>
    <row r="153" spans="7:13" x14ac:dyDescent="0.25">
      <c r="G153" s="259"/>
      <c r="H153" s="259"/>
      <c r="I153" s="135"/>
      <c r="J153" s="260"/>
      <c r="K153" s="260"/>
      <c r="L153" s="261"/>
      <c r="M153" s="261"/>
    </row>
    <row r="154" spans="7:13" x14ac:dyDescent="0.25">
      <c r="G154" s="259"/>
      <c r="H154" s="259"/>
      <c r="I154" s="135"/>
      <c r="J154" s="260"/>
      <c r="K154" s="260"/>
      <c r="L154" s="261"/>
      <c r="M154" s="261"/>
    </row>
    <row r="155" spans="7:13" x14ac:dyDescent="0.25">
      <c r="G155" s="259"/>
      <c r="H155" s="259"/>
      <c r="I155" s="135"/>
      <c r="J155" s="260"/>
      <c r="K155" s="260"/>
      <c r="L155" s="261"/>
      <c r="M155" s="261"/>
    </row>
    <row r="156" spans="7:13" x14ac:dyDescent="0.25">
      <c r="G156" s="135"/>
      <c r="H156" s="135"/>
      <c r="I156" s="135"/>
      <c r="J156" s="135"/>
      <c r="K156" s="135"/>
      <c r="L156" s="135"/>
      <c r="M156" s="135"/>
    </row>
  </sheetData>
  <mergeCells count="35">
    <mergeCell ref="K89:L89"/>
    <mergeCell ref="O115:Q115"/>
    <mergeCell ref="S115:U115"/>
    <mergeCell ref="P104:R104"/>
    <mergeCell ref="Q111:R111"/>
    <mergeCell ref="I104:M104"/>
    <mergeCell ref="C85:E85"/>
    <mergeCell ref="G85:I85"/>
    <mergeCell ref="AJ5:AK5"/>
    <mergeCell ref="AL5:AM5"/>
    <mergeCell ref="C115:E115"/>
    <mergeCell ref="G115:I115"/>
    <mergeCell ref="K115:M115"/>
    <mergeCell ref="O85:Q85"/>
    <mergeCell ref="N5:O5"/>
    <mergeCell ref="P5:Q5"/>
    <mergeCell ref="G43:H43"/>
    <mergeCell ref="H5:I5"/>
    <mergeCell ref="J5:K5"/>
    <mergeCell ref="L4:M5"/>
    <mergeCell ref="F5:G5"/>
    <mergeCell ref="K97:L97"/>
    <mergeCell ref="AP4:AQ5"/>
    <mergeCell ref="D43:E43"/>
    <mergeCell ref="AB5:AC5"/>
    <mergeCell ref="AD5:AE5"/>
    <mergeCell ref="AF5:AG5"/>
    <mergeCell ref="AH4:AI5"/>
    <mergeCell ref="T4:U5"/>
    <mergeCell ref="D5:E5"/>
    <mergeCell ref="V4:W5"/>
    <mergeCell ref="X4:Y5"/>
    <mergeCell ref="Z4:AA5"/>
    <mergeCell ref="R4:S5"/>
    <mergeCell ref="AN4:AO5"/>
  </mergeCells>
  <pageMargins left="0.7" right="0.7" top="0.75" bottom="0.75" header="0.3" footer="0.3"/>
  <pageSetup orientation="portrait" r:id="rId1"/>
  <ignoredErrors>
    <ignoredError sqref="S87:T10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6:G26"/>
  <sheetViews>
    <sheetView topLeftCell="A7" workbookViewId="0">
      <selection activeCell="D18" sqref="D18"/>
    </sheetView>
  </sheetViews>
  <sheetFormatPr baseColWidth="10" defaultRowHeight="15" x14ac:dyDescent="0.25"/>
  <cols>
    <col min="1" max="1" width="11.42578125" style="2"/>
    <col min="2" max="2" width="27.7109375" style="2" customWidth="1"/>
    <col min="3" max="3" width="18" style="2" customWidth="1"/>
    <col min="4" max="16384" width="11.42578125" style="2"/>
  </cols>
  <sheetData>
    <row r="6" spans="1:7" ht="15.75" thickBot="1" x14ac:dyDescent="0.3">
      <c r="G6" s="12"/>
    </row>
    <row r="7" spans="1:7" ht="30.75" thickBot="1" x14ac:dyDescent="0.3">
      <c r="B7" s="58" t="s">
        <v>48</v>
      </c>
      <c r="C7" s="59" t="s">
        <v>3</v>
      </c>
      <c r="D7" s="59" t="s">
        <v>49</v>
      </c>
      <c r="G7" s="12"/>
    </row>
    <row r="8" spans="1:7" ht="15.75" thickBot="1" x14ac:dyDescent="0.3">
      <c r="A8" s="2">
        <v>2</v>
      </c>
      <c r="B8" s="60" t="s">
        <v>50</v>
      </c>
      <c r="C8" s="115" t="str">
        <f>+Cotización!$D$8</f>
        <v>Sin Límite</v>
      </c>
      <c r="D8" s="62">
        <v>200</v>
      </c>
      <c r="G8" s="12"/>
    </row>
    <row r="9" spans="1:7" ht="30.75" thickBot="1" x14ac:dyDescent="0.3">
      <c r="A9" s="2">
        <v>3</v>
      </c>
      <c r="B9" s="60" t="s">
        <v>52</v>
      </c>
      <c r="C9" s="115" t="str">
        <f>+Cotización!$D$8</f>
        <v>Sin Límite</v>
      </c>
      <c r="D9" s="62">
        <v>200</v>
      </c>
      <c r="G9" s="12"/>
    </row>
    <row r="10" spans="1:7" ht="15.75" thickBot="1" x14ac:dyDescent="0.3">
      <c r="A10" s="2">
        <v>4</v>
      </c>
      <c r="B10" s="112" t="s">
        <v>61</v>
      </c>
      <c r="C10" s="61" t="s">
        <v>42</v>
      </c>
      <c r="D10" s="62">
        <v>200</v>
      </c>
      <c r="G10" s="12"/>
    </row>
    <row r="11" spans="1:7" ht="30.75" thickBot="1" x14ac:dyDescent="0.3">
      <c r="A11" s="2">
        <v>5</v>
      </c>
      <c r="B11" s="60" t="s">
        <v>147</v>
      </c>
      <c r="C11" s="115">
        <f>+Calculos!F48</f>
        <v>75000</v>
      </c>
      <c r="D11" s="113" t="str">
        <f>"$"&amp;IF(LEN(Calculos!H38)=4,LEFT(Calculos!H38,1),LEFT(Calculos!H38,2))&amp;","&amp;RIGHT(Calculos!H38,3)&amp; " por evento"</f>
        <v>$5,000 por evento</v>
      </c>
      <c r="E11" s="64"/>
      <c r="G11" s="12"/>
    </row>
    <row r="12" spans="1:7" ht="15.75" thickBot="1" x14ac:dyDescent="0.3">
      <c r="A12" s="2">
        <v>6</v>
      </c>
      <c r="B12" s="60" t="s">
        <v>64</v>
      </c>
      <c r="C12" s="115" t="str">
        <f>+Cotización!$D$8</f>
        <v>Sin Límite</v>
      </c>
      <c r="D12" s="63">
        <f>+Calculos!H36</f>
        <v>0.1</v>
      </c>
      <c r="G12" s="12"/>
    </row>
    <row r="13" spans="1:7" ht="45.75" thickBot="1" x14ac:dyDescent="0.3">
      <c r="A13" s="2">
        <v>7</v>
      </c>
      <c r="B13" s="112" t="s">
        <v>56</v>
      </c>
      <c r="C13" s="61" t="s">
        <v>57</v>
      </c>
      <c r="D13" s="63">
        <f>+Calculos!H36</f>
        <v>0.1</v>
      </c>
      <c r="G13" s="12"/>
    </row>
    <row r="14" spans="1:7" ht="30.75" thickBot="1" x14ac:dyDescent="0.3">
      <c r="A14" s="2">
        <v>8</v>
      </c>
      <c r="B14" s="112" t="s">
        <v>4</v>
      </c>
      <c r="C14" s="115" t="str">
        <f>+Cotización!$D$8</f>
        <v>Sin Límite</v>
      </c>
      <c r="D14" s="61" t="str">
        <f>"$"&amp;LEFT(Calculos!H37,1)&amp;","&amp;RIGHT(Calculos!H37,3)&amp; " por evento"</f>
        <v>$5,000 por evento</v>
      </c>
      <c r="G14" s="12"/>
    </row>
    <row r="15" spans="1:7" ht="30.75" thickBot="1" x14ac:dyDescent="0.3">
      <c r="A15" s="2">
        <v>9</v>
      </c>
      <c r="B15" s="112" t="s">
        <v>58</v>
      </c>
      <c r="C15" s="61" t="s">
        <v>59</v>
      </c>
      <c r="D15" s="62">
        <v>0</v>
      </c>
      <c r="G15" s="12"/>
    </row>
    <row r="16" spans="1:7" ht="15.75" thickBot="1" x14ac:dyDescent="0.3">
      <c r="A16" s="2">
        <v>10</v>
      </c>
      <c r="B16" s="112" t="s">
        <v>60</v>
      </c>
      <c r="C16" s="61" t="s">
        <v>51</v>
      </c>
      <c r="D16" s="61">
        <v>0</v>
      </c>
    </row>
    <row r="17" spans="1:4" ht="15.75" thickBot="1" x14ac:dyDescent="0.3">
      <c r="A17" s="2">
        <v>11</v>
      </c>
      <c r="B17" s="112" t="s">
        <v>21</v>
      </c>
      <c r="C17" s="61" t="s">
        <v>62</v>
      </c>
      <c r="D17" s="63" t="s">
        <v>63</v>
      </c>
    </row>
    <row r="18" spans="1:4" ht="15.75" thickBot="1" x14ac:dyDescent="0.3">
      <c r="A18" s="2">
        <v>12</v>
      </c>
      <c r="B18" s="112" t="s">
        <v>401</v>
      </c>
      <c r="C18" s="115" t="str">
        <f>+Cotización!$D$8</f>
        <v>Sin Límite</v>
      </c>
      <c r="D18" s="62">
        <v>200</v>
      </c>
    </row>
    <row r="19" spans="1:4" ht="29.25" customHeight="1" thickBot="1" x14ac:dyDescent="0.3">
      <c r="A19" s="2">
        <v>13</v>
      </c>
      <c r="B19" s="112" t="s">
        <v>402</v>
      </c>
      <c r="C19" s="115" t="s">
        <v>403</v>
      </c>
      <c r="D19" s="115" t="s">
        <v>404</v>
      </c>
    </row>
    <row r="20" spans="1:4" ht="15.75" thickBot="1" x14ac:dyDescent="0.3">
      <c r="A20" s="2">
        <v>14</v>
      </c>
      <c r="B20" s="112" t="s">
        <v>125</v>
      </c>
      <c r="C20" s="115"/>
      <c r="D20" s="63"/>
    </row>
    <row r="21" spans="1:4" ht="15.75" thickBot="1" x14ac:dyDescent="0.3">
      <c r="A21" s="2">
        <v>15</v>
      </c>
      <c r="B21" s="112" t="s">
        <v>55</v>
      </c>
      <c r="C21" s="115" t="str">
        <f>+Cotización!$D$8</f>
        <v>Sin Límite</v>
      </c>
      <c r="D21" s="116">
        <f>+Cotización!$F$13</f>
        <v>0.5</v>
      </c>
    </row>
    <row r="22" spans="1:4" ht="15.75" thickBot="1" x14ac:dyDescent="0.3">
      <c r="A22" s="2">
        <v>16</v>
      </c>
      <c r="B22" s="112" t="s">
        <v>53</v>
      </c>
      <c r="C22" s="115" t="str">
        <f>+Cotización!$D$8</f>
        <v>Sin Límite</v>
      </c>
      <c r="D22" s="63">
        <f>+Cotización!$F$12</f>
        <v>0.5</v>
      </c>
    </row>
    <row r="23" spans="1:4" ht="15.75" thickBot="1" x14ac:dyDescent="0.3">
      <c r="A23" s="2">
        <v>17</v>
      </c>
      <c r="B23" s="112" t="s">
        <v>54</v>
      </c>
      <c r="C23" s="115" t="str">
        <f>+Cotización!$D$8</f>
        <v>Sin Límite</v>
      </c>
      <c r="D23" s="63">
        <f>+Cotización!$F$12</f>
        <v>0.5</v>
      </c>
    </row>
    <row r="24" spans="1:4" ht="30.75" thickBot="1" x14ac:dyDescent="0.3">
      <c r="A24" s="2">
        <v>18</v>
      </c>
      <c r="B24" s="112" t="s">
        <v>65</v>
      </c>
      <c r="C24" s="115" t="str">
        <f>+Cotización!$D$8</f>
        <v>Sin Límite</v>
      </c>
      <c r="D24" s="117">
        <f>+Cotización!$F$12</f>
        <v>0.5</v>
      </c>
    </row>
    <row r="25" spans="1:4" ht="15.75" thickBot="1" x14ac:dyDescent="0.3">
      <c r="A25" s="2">
        <v>19</v>
      </c>
      <c r="B25" s="112" t="s">
        <v>66</v>
      </c>
      <c r="C25" s="61" t="s">
        <v>67</v>
      </c>
      <c r="D25" s="117">
        <f>+Cotización!$F$12</f>
        <v>0.5</v>
      </c>
    </row>
    <row r="26" spans="1:4" ht="30.75" thickBot="1" x14ac:dyDescent="0.3">
      <c r="B26" s="112" t="s">
        <v>68</v>
      </c>
      <c r="C26" s="61" t="s">
        <v>69</v>
      </c>
      <c r="D26" s="117">
        <f>+Cotización!$F$12</f>
        <v>0.5</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A53"/>
  <sheetViews>
    <sheetView showGridLines="0" topLeftCell="A43" workbookViewId="0">
      <selection activeCell="F53" sqref="F53"/>
    </sheetView>
  </sheetViews>
  <sheetFormatPr baseColWidth="10" defaultRowHeight="15" x14ac:dyDescent="0.25"/>
  <cols>
    <col min="7" max="7" width="12.85546875" customWidth="1"/>
  </cols>
  <sheetData>
    <row r="4" spans="3:27" x14ac:dyDescent="0.25">
      <c r="C4" t="s">
        <v>167</v>
      </c>
      <c r="G4" t="s">
        <v>168</v>
      </c>
      <c r="K4" t="s">
        <v>169</v>
      </c>
      <c r="M4" s="276">
        <f>+Calculos!L90</f>
        <v>0.13</v>
      </c>
      <c r="O4" t="s">
        <v>170</v>
      </c>
      <c r="Q4" s="277">
        <f>+Calculos!L91</f>
        <v>0.18</v>
      </c>
      <c r="S4" t="s">
        <v>171</v>
      </c>
      <c r="U4" s="277">
        <f>1-M4-Q4-Y4</f>
        <v>0.63249999999999995</v>
      </c>
      <c r="W4" t="s">
        <v>172</v>
      </c>
      <c r="Y4" s="277">
        <f>+Calculos!L92</f>
        <v>5.7500000000000002E-2</v>
      </c>
    </row>
    <row r="5" spans="3:27" ht="15.75" thickBot="1" x14ac:dyDescent="0.3"/>
    <row r="6" spans="3:27" ht="15.75" thickBot="1" x14ac:dyDescent="0.3">
      <c r="C6" s="79" t="s">
        <v>88</v>
      </c>
      <c r="D6" s="79" t="s">
        <v>2</v>
      </c>
      <c r="E6" s="80" t="s">
        <v>1</v>
      </c>
      <c r="G6" s="79" t="s">
        <v>88</v>
      </c>
      <c r="H6" s="79" t="s">
        <v>2</v>
      </c>
      <c r="I6" s="80" t="s">
        <v>1</v>
      </c>
      <c r="K6" s="79" t="s">
        <v>88</v>
      </c>
      <c r="L6" s="79" t="s">
        <v>2</v>
      </c>
      <c r="M6" s="80" t="s">
        <v>1</v>
      </c>
      <c r="O6" s="79" t="s">
        <v>88</v>
      </c>
      <c r="P6" s="79" t="s">
        <v>2</v>
      </c>
      <c r="Q6" s="80" t="s">
        <v>1</v>
      </c>
      <c r="S6" s="79" t="s">
        <v>88</v>
      </c>
      <c r="T6" s="79" t="s">
        <v>2</v>
      </c>
      <c r="U6" s="80" t="s">
        <v>1</v>
      </c>
      <c r="W6" s="79" t="s">
        <v>88</v>
      </c>
      <c r="X6" s="79" t="s">
        <v>2</v>
      </c>
      <c r="Y6" s="80" t="s">
        <v>1</v>
      </c>
    </row>
    <row r="7" spans="3:27" x14ac:dyDescent="0.25">
      <c r="C7" s="81" t="s">
        <v>89</v>
      </c>
      <c r="D7" s="270">
        <f>+Calculos!H87</f>
        <v>12234.91568355076</v>
      </c>
      <c r="E7" s="271">
        <f>+Calculos!I87</f>
        <v>10791.161485616698</v>
      </c>
      <c r="G7" s="81" t="s">
        <v>89</v>
      </c>
      <c r="H7" s="270">
        <f>+D7/12</f>
        <v>1019.5763069625633</v>
      </c>
      <c r="I7" s="271">
        <f t="shared" ref="I7:I21" si="0">+E7/12</f>
        <v>899.26345713472483</v>
      </c>
      <c r="K7" s="81" t="s">
        <v>89</v>
      </c>
      <c r="L7" s="270">
        <f>+H7*$M$4</f>
        <v>132.54491990513324</v>
      </c>
      <c r="M7" s="271">
        <f t="shared" ref="M7:M21" si="1">+I7*$M$4</f>
        <v>116.90424942751423</v>
      </c>
      <c r="O7" s="81" t="s">
        <v>89</v>
      </c>
      <c r="P7" s="270">
        <f>+H7*$Q$4</f>
        <v>183.52373525326138</v>
      </c>
      <c r="Q7" s="271">
        <f t="shared" ref="Q7:Q21" si="2">+I7*$Q$4</f>
        <v>161.86742228425047</v>
      </c>
      <c r="S7" s="81" t="s">
        <v>89</v>
      </c>
      <c r="T7" s="270">
        <f>+H7-L7-P7-X7</f>
        <v>644.88201415382127</v>
      </c>
      <c r="U7" s="271">
        <f t="shared" ref="U7:U21" si="3">+I7-M7-Q7-Y7</f>
        <v>568.78413663771346</v>
      </c>
      <c r="W7" s="81" t="s">
        <v>89</v>
      </c>
      <c r="X7" s="270">
        <f>+H7*$Y$4</f>
        <v>58.625637650347393</v>
      </c>
      <c r="Y7" s="271">
        <f t="shared" ref="Y7:Y21" si="4">+I7*$Y$4</f>
        <v>51.707648785246683</v>
      </c>
      <c r="AA7" s="269"/>
    </row>
    <row r="8" spans="3:27" x14ac:dyDescent="0.25">
      <c r="C8" s="84" t="s">
        <v>90</v>
      </c>
      <c r="D8" s="272">
        <f>+Calculos!H88</f>
        <v>8616.51128503158</v>
      </c>
      <c r="E8" s="273">
        <f>+Calculos!I88</f>
        <v>10742.417016718164</v>
      </c>
      <c r="G8" s="84" t="s">
        <v>90</v>
      </c>
      <c r="H8" s="272">
        <f t="shared" ref="H8:H21" si="5">+D8/12</f>
        <v>718.04260708596496</v>
      </c>
      <c r="I8" s="273">
        <f t="shared" si="0"/>
        <v>895.20141805984701</v>
      </c>
      <c r="K8" s="84" t="s">
        <v>90</v>
      </c>
      <c r="L8" s="272">
        <f t="shared" ref="L8:L21" si="6">+H8*$M$4</f>
        <v>93.345538921175446</v>
      </c>
      <c r="M8" s="273">
        <f t="shared" si="1"/>
        <v>116.37618434778011</v>
      </c>
      <c r="O8" s="84" t="s">
        <v>90</v>
      </c>
      <c r="P8" s="272">
        <f t="shared" ref="P8:P21" si="7">+H8*$Q$4</f>
        <v>129.2476692754737</v>
      </c>
      <c r="Q8" s="273">
        <f t="shared" si="2"/>
        <v>161.13625525077245</v>
      </c>
      <c r="S8" s="84" t="s">
        <v>90</v>
      </c>
      <c r="T8" s="272">
        <f t="shared" ref="T8:T21" si="8">+H8-L8-P8-X8</f>
        <v>454.1619489818728</v>
      </c>
      <c r="U8" s="273">
        <f t="shared" si="3"/>
        <v>566.2148969228532</v>
      </c>
      <c r="W8" s="84" t="s">
        <v>90</v>
      </c>
      <c r="X8" s="272">
        <f t="shared" ref="X8:X21" si="9">+H8*$Y$4</f>
        <v>41.287449907442983</v>
      </c>
      <c r="Y8" s="273">
        <f t="shared" si="4"/>
        <v>51.474081538441204</v>
      </c>
    </row>
    <row r="9" spans="3:27" x14ac:dyDescent="0.25">
      <c r="C9" s="84" t="s">
        <v>91</v>
      </c>
      <c r="D9" s="272">
        <f>+Calculos!H89</f>
        <v>9297.3601613125174</v>
      </c>
      <c r="E9" s="273">
        <f>+Calculos!I89</f>
        <v>13549.186093855271</v>
      </c>
      <c r="G9" s="84" t="s">
        <v>91</v>
      </c>
      <c r="H9" s="272">
        <f t="shared" si="5"/>
        <v>774.78001344270979</v>
      </c>
      <c r="I9" s="273">
        <f t="shared" si="0"/>
        <v>1129.0988411546059</v>
      </c>
      <c r="K9" s="84" t="s">
        <v>91</v>
      </c>
      <c r="L9" s="272">
        <f t="shared" si="6"/>
        <v>100.72140174755228</v>
      </c>
      <c r="M9" s="273">
        <f t="shared" si="1"/>
        <v>146.78284935009879</v>
      </c>
      <c r="O9" s="84" t="s">
        <v>91</v>
      </c>
      <c r="P9" s="272">
        <f t="shared" si="7"/>
        <v>139.46040241968777</v>
      </c>
      <c r="Q9" s="273">
        <f t="shared" si="2"/>
        <v>203.23779140782906</v>
      </c>
      <c r="S9" s="84" t="s">
        <v>91</v>
      </c>
      <c r="T9" s="272">
        <f t="shared" si="8"/>
        <v>490.04835850251396</v>
      </c>
      <c r="U9" s="273">
        <f t="shared" si="3"/>
        <v>714.15501703028826</v>
      </c>
      <c r="W9" s="84" t="s">
        <v>91</v>
      </c>
      <c r="X9" s="272">
        <f t="shared" si="9"/>
        <v>44.549850772955814</v>
      </c>
      <c r="Y9" s="273">
        <f t="shared" si="4"/>
        <v>64.923183366389836</v>
      </c>
    </row>
    <row r="10" spans="3:27" x14ac:dyDescent="0.25">
      <c r="C10" s="84" t="s">
        <v>92</v>
      </c>
      <c r="D10" s="272">
        <f>+Calculos!H90</f>
        <v>10644.966989197384</v>
      </c>
      <c r="E10" s="273">
        <f>+Calculos!I90</f>
        <v>18854.99773480232</v>
      </c>
      <c r="G10" s="84" t="s">
        <v>92</v>
      </c>
      <c r="H10" s="272">
        <f t="shared" si="5"/>
        <v>887.08058243311541</v>
      </c>
      <c r="I10" s="273">
        <f t="shared" si="0"/>
        <v>1571.2498112335268</v>
      </c>
      <c r="K10" s="84" t="s">
        <v>92</v>
      </c>
      <c r="L10" s="272">
        <f t="shared" si="6"/>
        <v>115.32047571630501</v>
      </c>
      <c r="M10" s="273">
        <f t="shared" si="1"/>
        <v>204.26247546035847</v>
      </c>
      <c r="O10" s="84" t="s">
        <v>92</v>
      </c>
      <c r="P10" s="272">
        <f t="shared" si="7"/>
        <v>159.67450483796077</v>
      </c>
      <c r="Q10" s="273">
        <f t="shared" si="2"/>
        <v>282.8249660220348</v>
      </c>
      <c r="S10" s="84" t="s">
        <v>92</v>
      </c>
      <c r="T10" s="272">
        <f t="shared" si="8"/>
        <v>561.07846838894545</v>
      </c>
      <c r="U10" s="273">
        <f t="shared" si="3"/>
        <v>993.81550560520577</v>
      </c>
      <c r="W10" s="84" t="s">
        <v>92</v>
      </c>
      <c r="X10" s="272">
        <f t="shared" si="9"/>
        <v>51.007133489904142</v>
      </c>
      <c r="Y10" s="273">
        <f t="shared" si="4"/>
        <v>90.346864145927796</v>
      </c>
    </row>
    <row r="11" spans="3:27" x14ac:dyDescent="0.25">
      <c r="C11" s="84" t="s">
        <v>93</v>
      </c>
      <c r="D11" s="272">
        <f>+Calculos!H91</f>
        <v>12283.637052449665</v>
      </c>
      <c r="E11" s="273">
        <f>+Calculos!I91</f>
        <v>19390.962061858489</v>
      </c>
      <c r="G11" s="84" t="s">
        <v>93</v>
      </c>
      <c r="H11" s="272">
        <f t="shared" si="5"/>
        <v>1023.6364210374721</v>
      </c>
      <c r="I11" s="273">
        <f t="shared" si="0"/>
        <v>1615.913505154874</v>
      </c>
      <c r="K11" s="84" t="s">
        <v>93</v>
      </c>
      <c r="L11" s="272">
        <f t="shared" si="6"/>
        <v>133.07273473487137</v>
      </c>
      <c r="M11" s="273">
        <f t="shared" si="1"/>
        <v>210.06875567013361</v>
      </c>
      <c r="O11" s="84" t="s">
        <v>93</v>
      </c>
      <c r="P11" s="272">
        <f t="shared" si="7"/>
        <v>184.25455578674499</v>
      </c>
      <c r="Q11" s="273">
        <f t="shared" si="2"/>
        <v>290.86443092787732</v>
      </c>
      <c r="S11" s="84" t="s">
        <v>93</v>
      </c>
      <c r="T11" s="272">
        <f t="shared" si="8"/>
        <v>647.45003630620113</v>
      </c>
      <c r="U11" s="273">
        <f t="shared" si="3"/>
        <v>1022.0652920104578</v>
      </c>
      <c r="W11" s="84" t="s">
        <v>93</v>
      </c>
      <c r="X11" s="272">
        <f t="shared" si="9"/>
        <v>58.85909420965465</v>
      </c>
      <c r="Y11" s="273">
        <f t="shared" si="4"/>
        <v>92.915026546405258</v>
      </c>
    </row>
    <row r="12" spans="3:27" x14ac:dyDescent="0.25">
      <c r="C12" s="84" t="s">
        <v>94</v>
      </c>
      <c r="D12" s="272">
        <f>+Calculos!H92</f>
        <v>12873.08168289037</v>
      </c>
      <c r="E12" s="273">
        <f>+Calculos!I92</f>
        <v>20153.899004064951</v>
      </c>
      <c r="G12" s="84" t="s">
        <v>94</v>
      </c>
      <c r="H12" s="272">
        <f t="shared" si="5"/>
        <v>1072.7568069075307</v>
      </c>
      <c r="I12" s="273">
        <f t="shared" si="0"/>
        <v>1679.4915836720793</v>
      </c>
      <c r="K12" s="84" t="s">
        <v>94</v>
      </c>
      <c r="L12" s="272">
        <f t="shared" si="6"/>
        <v>139.45838489797899</v>
      </c>
      <c r="M12" s="273">
        <f t="shared" si="1"/>
        <v>218.33390587737031</v>
      </c>
      <c r="O12" s="84" t="s">
        <v>94</v>
      </c>
      <c r="P12" s="272">
        <f t="shared" si="7"/>
        <v>193.09622524335552</v>
      </c>
      <c r="Q12" s="273">
        <f t="shared" si="2"/>
        <v>302.30848506097425</v>
      </c>
      <c r="S12" s="84" t="s">
        <v>94</v>
      </c>
      <c r="T12" s="272">
        <f t="shared" si="8"/>
        <v>678.51868036901328</v>
      </c>
      <c r="U12" s="273">
        <f t="shared" si="3"/>
        <v>1062.2784266725901</v>
      </c>
      <c r="W12" s="84" t="s">
        <v>94</v>
      </c>
      <c r="X12" s="272">
        <f t="shared" si="9"/>
        <v>61.68351639718302</v>
      </c>
      <c r="Y12" s="273">
        <f t="shared" si="4"/>
        <v>96.570766061144568</v>
      </c>
    </row>
    <row r="13" spans="3:27" x14ac:dyDescent="0.25">
      <c r="C13" s="84" t="s">
        <v>95</v>
      </c>
      <c r="D13" s="272">
        <f>+Calculos!H93</f>
        <v>13971.051584600489</v>
      </c>
      <c r="E13" s="273">
        <f>+Calculos!I93</f>
        <v>19748.737042662884</v>
      </c>
      <c r="G13" s="84" t="s">
        <v>95</v>
      </c>
      <c r="H13" s="272">
        <f t="shared" si="5"/>
        <v>1164.2542987167074</v>
      </c>
      <c r="I13" s="273">
        <f t="shared" si="0"/>
        <v>1645.7280868885737</v>
      </c>
      <c r="K13" s="84" t="s">
        <v>95</v>
      </c>
      <c r="L13" s="272">
        <f t="shared" si="6"/>
        <v>151.35305883317196</v>
      </c>
      <c r="M13" s="273">
        <f t="shared" si="1"/>
        <v>213.94465129551457</v>
      </c>
      <c r="O13" s="84" t="s">
        <v>95</v>
      </c>
      <c r="P13" s="272">
        <f t="shared" si="7"/>
        <v>209.56577376900731</v>
      </c>
      <c r="Q13" s="273">
        <f t="shared" si="2"/>
        <v>296.23105563994324</v>
      </c>
      <c r="S13" s="84" t="s">
        <v>95</v>
      </c>
      <c r="T13" s="272">
        <f t="shared" si="8"/>
        <v>736.3908439383174</v>
      </c>
      <c r="U13" s="273">
        <f t="shared" si="3"/>
        <v>1040.9230149570228</v>
      </c>
      <c r="W13" s="84" t="s">
        <v>95</v>
      </c>
      <c r="X13" s="272">
        <f t="shared" si="9"/>
        <v>66.944622176210672</v>
      </c>
      <c r="Y13" s="273">
        <f t="shared" si="4"/>
        <v>94.629364996092988</v>
      </c>
    </row>
    <row r="14" spans="3:27" x14ac:dyDescent="0.25">
      <c r="C14" s="84" t="s">
        <v>96</v>
      </c>
      <c r="D14" s="272">
        <f>+Calculos!H94</f>
        <v>19051.177457592155</v>
      </c>
      <c r="E14" s="273">
        <f>+Calculos!I94</f>
        <v>25996.961929539375</v>
      </c>
      <c r="G14" s="84" t="s">
        <v>96</v>
      </c>
      <c r="H14" s="272">
        <f t="shared" si="5"/>
        <v>1587.598121466013</v>
      </c>
      <c r="I14" s="273">
        <f t="shared" si="0"/>
        <v>2166.4134941282814</v>
      </c>
      <c r="K14" s="84" t="s">
        <v>96</v>
      </c>
      <c r="L14" s="272">
        <f t="shared" si="6"/>
        <v>206.38775579058171</v>
      </c>
      <c r="M14" s="273">
        <f t="shared" si="1"/>
        <v>281.63375423667657</v>
      </c>
      <c r="O14" s="84" t="s">
        <v>96</v>
      </c>
      <c r="P14" s="272">
        <f t="shared" si="7"/>
        <v>285.76766186388232</v>
      </c>
      <c r="Q14" s="273">
        <f t="shared" si="2"/>
        <v>389.95442894309065</v>
      </c>
      <c r="S14" s="84" t="s">
        <v>96</v>
      </c>
      <c r="T14" s="272">
        <f t="shared" si="8"/>
        <v>1004.1558118272534</v>
      </c>
      <c r="U14" s="273">
        <f t="shared" si="3"/>
        <v>1370.2565350361378</v>
      </c>
      <c r="W14" s="84" t="s">
        <v>96</v>
      </c>
      <c r="X14" s="272">
        <f t="shared" si="9"/>
        <v>91.28689198429575</v>
      </c>
      <c r="Y14" s="273">
        <f t="shared" si="4"/>
        <v>124.56877591237618</v>
      </c>
    </row>
    <row r="15" spans="3:27" x14ac:dyDescent="0.25">
      <c r="C15" s="84" t="s">
        <v>97</v>
      </c>
      <c r="D15" s="272">
        <f>+Calculos!H95</f>
        <v>25281.489678206883</v>
      </c>
      <c r="E15" s="273">
        <f>+Calculos!I95</f>
        <v>32924.794824948549</v>
      </c>
      <c r="G15" s="84" t="s">
        <v>97</v>
      </c>
      <c r="H15" s="272">
        <f t="shared" si="5"/>
        <v>2106.7908065172401</v>
      </c>
      <c r="I15" s="273">
        <f t="shared" si="0"/>
        <v>2743.7329020790457</v>
      </c>
      <c r="K15" s="84" t="s">
        <v>97</v>
      </c>
      <c r="L15" s="272">
        <f t="shared" si="6"/>
        <v>273.88280484724123</v>
      </c>
      <c r="M15" s="273">
        <f t="shared" si="1"/>
        <v>356.68527727027595</v>
      </c>
      <c r="O15" s="84" t="s">
        <v>97</v>
      </c>
      <c r="P15" s="272">
        <f t="shared" si="7"/>
        <v>379.22234517310318</v>
      </c>
      <c r="Q15" s="273">
        <f t="shared" si="2"/>
        <v>493.87192237422823</v>
      </c>
      <c r="S15" s="84" t="s">
        <v>97</v>
      </c>
      <c r="T15" s="272">
        <f t="shared" si="8"/>
        <v>1332.5451851221544</v>
      </c>
      <c r="U15" s="273">
        <f t="shared" si="3"/>
        <v>1735.4110605649964</v>
      </c>
      <c r="W15" s="84" t="s">
        <v>97</v>
      </c>
      <c r="X15" s="272">
        <f t="shared" si="9"/>
        <v>121.14047137474131</v>
      </c>
      <c r="Y15" s="273">
        <f t="shared" si="4"/>
        <v>157.76464186954513</v>
      </c>
    </row>
    <row r="16" spans="3:27" x14ac:dyDescent="0.25">
      <c r="C16" s="84" t="s">
        <v>98</v>
      </c>
      <c r="D16" s="272">
        <f>+Calculos!H96</f>
        <v>30669.382315909108</v>
      </c>
      <c r="E16" s="273">
        <f>+Calculos!I96</f>
        <v>41119.440619234934</v>
      </c>
      <c r="G16" s="84" t="s">
        <v>98</v>
      </c>
      <c r="H16" s="272">
        <f t="shared" si="5"/>
        <v>2555.7818596590923</v>
      </c>
      <c r="I16" s="273">
        <f t="shared" si="0"/>
        <v>3426.6200516029112</v>
      </c>
      <c r="K16" s="84" t="s">
        <v>98</v>
      </c>
      <c r="L16" s="272">
        <f t="shared" si="6"/>
        <v>332.25164175568199</v>
      </c>
      <c r="M16" s="273">
        <f t="shared" si="1"/>
        <v>445.46060670837846</v>
      </c>
      <c r="O16" s="84" t="s">
        <v>98</v>
      </c>
      <c r="P16" s="272">
        <f t="shared" si="7"/>
        <v>460.04073473863662</v>
      </c>
      <c r="Q16" s="273">
        <f t="shared" si="2"/>
        <v>616.791609288524</v>
      </c>
      <c r="S16" s="84" t="s">
        <v>98</v>
      </c>
      <c r="T16" s="272">
        <f t="shared" si="8"/>
        <v>1616.5320262343757</v>
      </c>
      <c r="U16" s="273">
        <f t="shared" si="3"/>
        <v>2167.3371826388411</v>
      </c>
      <c r="W16" s="84" t="s">
        <v>98</v>
      </c>
      <c r="X16" s="272">
        <f t="shared" si="9"/>
        <v>146.95745693039783</v>
      </c>
      <c r="Y16" s="273">
        <f t="shared" si="4"/>
        <v>197.03065296716741</v>
      </c>
    </row>
    <row r="17" spans="3:25" x14ac:dyDescent="0.25">
      <c r="C17" s="84" t="s">
        <v>99</v>
      </c>
      <c r="D17" s="272">
        <f>+Calculos!H97</f>
        <v>38783.242701741547</v>
      </c>
      <c r="E17" s="273">
        <f>+Calculos!I97</f>
        <v>45808.509814394813</v>
      </c>
      <c r="G17" s="84" t="s">
        <v>99</v>
      </c>
      <c r="H17" s="272">
        <f t="shared" si="5"/>
        <v>3231.9368918117957</v>
      </c>
      <c r="I17" s="273">
        <f t="shared" si="0"/>
        <v>3817.3758178662342</v>
      </c>
      <c r="K17" s="84" t="s">
        <v>99</v>
      </c>
      <c r="L17" s="272">
        <f t="shared" si="6"/>
        <v>420.15179593553347</v>
      </c>
      <c r="M17" s="273">
        <f t="shared" si="1"/>
        <v>496.25885632261048</v>
      </c>
      <c r="O17" s="84" t="s">
        <v>99</v>
      </c>
      <c r="P17" s="272">
        <f t="shared" si="7"/>
        <v>581.74864052612315</v>
      </c>
      <c r="Q17" s="273">
        <f t="shared" si="2"/>
        <v>687.12764721592214</v>
      </c>
      <c r="S17" s="84" t="s">
        <v>99</v>
      </c>
      <c r="T17" s="272">
        <f t="shared" si="8"/>
        <v>2044.2000840709611</v>
      </c>
      <c r="U17" s="273">
        <f t="shared" si="3"/>
        <v>2414.4902048003933</v>
      </c>
      <c r="W17" s="84" t="s">
        <v>99</v>
      </c>
      <c r="X17" s="272">
        <f t="shared" si="9"/>
        <v>185.83637127917825</v>
      </c>
      <c r="Y17" s="273">
        <f t="shared" si="4"/>
        <v>219.49910952730849</v>
      </c>
    </row>
    <row r="18" spans="3:25" x14ac:dyDescent="0.25">
      <c r="C18" s="84" t="s">
        <v>100</v>
      </c>
      <c r="D18" s="272">
        <f>+Calculos!H98</f>
        <v>59862.914773775854</v>
      </c>
      <c r="E18" s="273">
        <f>+Calculos!I98</f>
        <v>67975.479681583383</v>
      </c>
      <c r="G18" s="84" t="s">
        <v>100</v>
      </c>
      <c r="H18" s="272">
        <f t="shared" si="5"/>
        <v>4988.5762311479875</v>
      </c>
      <c r="I18" s="273">
        <f t="shared" si="0"/>
        <v>5664.623306798615</v>
      </c>
      <c r="K18" s="84" t="s">
        <v>100</v>
      </c>
      <c r="L18" s="272">
        <f t="shared" si="6"/>
        <v>648.51491004923844</v>
      </c>
      <c r="M18" s="273">
        <f t="shared" si="1"/>
        <v>736.40102988382</v>
      </c>
      <c r="O18" s="84" t="s">
        <v>100</v>
      </c>
      <c r="P18" s="272">
        <f t="shared" si="7"/>
        <v>897.94372160663772</v>
      </c>
      <c r="Q18" s="273">
        <f t="shared" si="2"/>
        <v>1019.6321952237506</v>
      </c>
      <c r="S18" s="84" t="s">
        <v>100</v>
      </c>
      <c r="T18" s="272">
        <f t="shared" si="8"/>
        <v>3155.2744662011028</v>
      </c>
      <c r="U18" s="273">
        <f t="shared" si="3"/>
        <v>3582.8742415501238</v>
      </c>
      <c r="W18" s="84" t="s">
        <v>100</v>
      </c>
      <c r="X18" s="272">
        <f t="shared" si="9"/>
        <v>286.84313329100928</v>
      </c>
      <c r="Y18" s="273">
        <f t="shared" si="4"/>
        <v>325.71584014092036</v>
      </c>
    </row>
    <row r="19" spans="3:25" x14ac:dyDescent="0.25">
      <c r="C19" s="84" t="s">
        <v>101</v>
      </c>
      <c r="D19" s="272">
        <f>+Calculos!H99</f>
        <v>88633.30925259566</v>
      </c>
      <c r="E19" s="273">
        <f>+Calculos!I99</f>
        <v>112615.92939236951</v>
      </c>
      <c r="G19" s="84" t="s">
        <v>101</v>
      </c>
      <c r="H19" s="272">
        <f t="shared" si="5"/>
        <v>7386.109104382972</v>
      </c>
      <c r="I19" s="273">
        <f t="shared" si="0"/>
        <v>9384.6607826974596</v>
      </c>
      <c r="K19" s="84" t="s">
        <v>101</v>
      </c>
      <c r="L19" s="272">
        <f t="shared" si="6"/>
        <v>960.19418356978633</v>
      </c>
      <c r="M19" s="273">
        <f t="shared" si="1"/>
        <v>1220.0059017506699</v>
      </c>
      <c r="O19" s="84" t="s">
        <v>101</v>
      </c>
      <c r="P19" s="272">
        <f t="shared" si="7"/>
        <v>1329.4996387889348</v>
      </c>
      <c r="Q19" s="273">
        <f t="shared" si="2"/>
        <v>1689.2389408855427</v>
      </c>
      <c r="S19" s="84" t="s">
        <v>101</v>
      </c>
      <c r="T19" s="272">
        <f t="shared" si="8"/>
        <v>4671.71400852223</v>
      </c>
      <c r="U19" s="273">
        <f t="shared" si="3"/>
        <v>5935.7979450561434</v>
      </c>
      <c r="W19" s="84" t="s">
        <v>101</v>
      </c>
      <c r="X19" s="272">
        <f t="shared" si="9"/>
        <v>424.70127350202091</v>
      </c>
      <c r="Y19" s="273">
        <f t="shared" si="4"/>
        <v>539.61799500510392</v>
      </c>
    </row>
    <row r="20" spans="3:25" x14ac:dyDescent="0.25">
      <c r="C20" s="84" t="s">
        <v>102</v>
      </c>
      <c r="D20" s="272">
        <f>+Calculos!H100</f>
        <v>103700.96835297154</v>
      </c>
      <c r="E20" s="273">
        <f>+Calculos!I100</f>
        <v>131807.02618101679</v>
      </c>
      <c r="G20" s="84" t="s">
        <v>102</v>
      </c>
      <c r="H20" s="272">
        <f t="shared" si="5"/>
        <v>8641.7473627476284</v>
      </c>
      <c r="I20" s="273">
        <f t="shared" si="0"/>
        <v>10983.918848418065</v>
      </c>
      <c r="K20" s="84" t="s">
        <v>102</v>
      </c>
      <c r="L20" s="272">
        <f t="shared" si="6"/>
        <v>1123.4271571571917</v>
      </c>
      <c r="M20" s="273">
        <f t="shared" si="1"/>
        <v>1427.9094502943485</v>
      </c>
      <c r="O20" s="84" t="s">
        <v>102</v>
      </c>
      <c r="P20" s="272">
        <f t="shared" si="7"/>
        <v>1555.5145252945731</v>
      </c>
      <c r="Q20" s="273">
        <f t="shared" si="2"/>
        <v>1977.1053927152516</v>
      </c>
      <c r="S20" s="84" t="s">
        <v>102</v>
      </c>
      <c r="T20" s="272">
        <f t="shared" si="8"/>
        <v>5465.9052069378749</v>
      </c>
      <c r="U20" s="273">
        <f t="shared" si="3"/>
        <v>6947.3286716244265</v>
      </c>
      <c r="W20" s="84" t="s">
        <v>102</v>
      </c>
      <c r="X20" s="272">
        <f t="shared" si="9"/>
        <v>496.90047335798863</v>
      </c>
      <c r="Y20" s="273">
        <f t="shared" si="4"/>
        <v>631.57533378403878</v>
      </c>
    </row>
    <row r="21" spans="3:25" ht="15.75" thickBot="1" x14ac:dyDescent="0.3">
      <c r="C21" s="87" t="s">
        <v>103</v>
      </c>
      <c r="D21" s="274">
        <f>+Calculos!H101</f>
        <v>121330.141068222</v>
      </c>
      <c r="E21" s="275">
        <f>+Calculos!I101</f>
        <v>154159.91519833563</v>
      </c>
      <c r="G21" s="87" t="s">
        <v>103</v>
      </c>
      <c r="H21" s="274">
        <f t="shared" si="5"/>
        <v>10110.845089018499</v>
      </c>
      <c r="I21" s="275">
        <f t="shared" si="0"/>
        <v>12846.659599861303</v>
      </c>
      <c r="K21" s="87" t="s">
        <v>103</v>
      </c>
      <c r="L21" s="274">
        <f t="shared" si="6"/>
        <v>1314.4098615724049</v>
      </c>
      <c r="M21" s="275">
        <f t="shared" si="1"/>
        <v>1670.0657479819695</v>
      </c>
      <c r="O21" s="87" t="s">
        <v>103</v>
      </c>
      <c r="P21" s="274">
        <f t="shared" si="7"/>
        <v>1819.9521160233298</v>
      </c>
      <c r="Q21" s="275">
        <f t="shared" si="2"/>
        <v>2312.3987279750345</v>
      </c>
      <c r="S21" s="87" t="s">
        <v>103</v>
      </c>
      <c r="T21" s="274">
        <f t="shared" si="8"/>
        <v>6395.1095188042009</v>
      </c>
      <c r="U21" s="275">
        <f t="shared" si="3"/>
        <v>8125.5121969122738</v>
      </c>
      <c r="W21" s="87" t="s">
        <v>103</v>
      </c>
      <c r="X21" s="274">
        <f t="shared" si="9"/>
        <v>581.37359261856375</v>
      </c>
      <c r="Y21" s="275">
        <f t="shared" si="4"/>
        <v>738.68292699202493</v>
      </c>
    </row>
    <row r="23" spans="3:25" x14ac:dyDescent="0.25">
      <c r="H23">
        <v>971.44</v>
      </c>
      <c r="I23" s="321">
        <f>+H23*12</f>
        <v>11657.28</v>
      </c>
    </row>
    <row r="24" spans="3:25" x14ac:dyDescent="0.25">
      <c r="C24" s="138"/>
      <c r="T24" s="320"/>
      <c r="U24" s="320"/>
    </row>
    <row r="25" spans="3:25" x14ac:dyDescent="0.25">
      <c r="T25" s="320"/>
      <c r="U25" s="320"/>
    </row>
    <row r="26" spans="3:25" ht="15.75" thickBot="1" x14ac:dyDescent="0.3">
      <c r="T26" s="320"/>
      <c r="U26" s="320"/>
    </row>
    <row r="27" spans="3:25" ht="30.75" thickBot="1" x14ac:dyDescent="0.3">
      <c r="C27" s="278" t="s">
        <v>174</v>
      </c>
      <c r="D27" s="300" t="s">
        <v>184</v>
      </c>
      <c r="E27" s="279" t="s">
        <v>175</v>
      </c>
      <c r="F27" s="280" t="s">
        <v>176</v>
      </c>
      <c r="G27" s="279" t="s">
        <v>185</v>
      </c>
      <c r="H27" s="281" t="s">
        <v>55</v>
      </c>
      <c r="J27" s="303"/>
      <c r="K27" s="305"/>
      <c r="L27" s="303"/>
      <c r="M27" s="303"/>
      <c r="N27" s="303"/>
      <c r="T27" s="320"/>
      <c r="U27" s="320"/>
    </row>
    <row r="28" spans="3:25" ht="15.75" thickBot="1" x14ac:dyDescent="0.3">
      <c r="C28" s="294" t="s">
        <v>180</v>
      </c>
      <c r="D28" s="295" t="s">
        <v>73</v>
      </c>
      <c r="E28" s="310">
        <v>1000000</v>
      </c>
      <c r="F28" s="290">
        <v>200</v>
      </c>
      <c r="G28" s="283">
        <v>0.2</v>
      </c>
      <c r="H28" s="282">
        <v>0.2</v>
      </c>
      <c r="I28">
        <v>1</v>
      </c>
      <c r="J28" s="304"/>
      <c r="K28" s="137"/>
      <c r="L28" s="190"/>
      <c r="M28" s="137"/>
      <c r="N28" s="306"/>
      <c r="T28" s="320"/>
      <c r="U28" s="320"/>
    </row>
    <row r="29" spans="3:25" x14ac:dyDescent="0.25">
      <c r="C29" s="284"/>
      <c r="D29" s="296" t="s">
        <v>72</v>
      </c>
      <c r="E29" s="311">
        <v>2500000</v>
      </c>
      <c r="F29" s="286"/>
      <c r="G29" s="288">
        <v>0.3</v>
      </c>
      <c r="H29" s="287">
        <v>0.3</v>
      </c>
      <c r="I29">
        <v>2</v>
      </c>
      <c r="J29" s="304"/>
      <c r="K29" s="137"/>
      <c r="L29" s="190"/>
      <c r="M29" s="135"/>
      <c r="N29" s="135"/>
      <c r="T29" s="320"/>
      <c r="U29" s="320"/>
    </row>
    <row r="30" spans="3:25" ht="15.75" thickBot="1" x14ac:dyDescent="0.3">
      <c r="C30" s="284"/>
      <c r="D30" s="289" t="s">
        <v>71</v>
      </c>
      <c r="E30" s="311">
        <v>5000000</v>
      </c>
      <c r="F30" s="286"/>
      <c r="G30" s="288">
        <v>0.4</v>
      </c>
      <c r="H30" s="287">
        <v>0.4</v>
      </c>
      <c r="I30">
        <v>3</v>
      </c>
      <c r="J30" s="304"/>
      <c r="K30" s="137"/>
      <c r="L30" s="137"/>
      <c r="M30" s="135"/>
      <c r="N30" s="135"/>
      <c r="T30" s="320"/>
      <c r="U30" s="320"/>
    </row>
    <row r="31" spans="3:25" x14ac:dyDescent="0.25">
      <c r="C31" s="284"/>
      <c r="E31" s="285" t="s">
        <v>51</v>
      </c>
      <c r="F31" s="286"/>
      <c r="G31" s="288">
        <v>0.5</v>
      </c>
      <c r="H31" s="287">
        <v>0.5</v>
      </c>
      <c r="I31">
        <v>4</v>
      </c>
      <c r="J31" s="304"/>
      <c r="K31" s="137"/>
      <c r="L31" s="137"/>
      <c r="M31" s="135"/>
      <c r="N31" s="135"/>
      <c r="T31" s="320"/>
      <c r="U31" s="320"/>
    </row>
    <row r="32" spans="3:25" ht="15.75" thickBot="1" x14ac:dyDescent="0.3">
      <c r="C32" s="284"/>
      <c r="E32" s="285"/>
      <c r="G32" s="293" t="s">
        <v>177</v>
      </c>
      <c r="H32" s="292" t="s">
        <v>177</v>
      </c>
      <c r="I32">
        <v>5</v>
      </c>
      <c r="J32" s="304"/>
      <c r="K32" s="284"/>
      <c r="L32" s="284"/>
      <c r="T32" s="320"/>
      <c r="U32" s="320"/>
    </row>
    <row r="33" spans="2:21" ht="15.75" thickBot="1" x14ac:dyDescent="0.3">
      <c r="C33" s="284"/>
      <c r="E33" s="291"/>
      <c r="F33" s="284"/>
      <c r="G33" s="309"/>
      <c r="H33" s="309"/>
      <c r="J33" s="304"/>
      <c r="K33" s="284"/>
      <c r="L33" s="284"/>
      <c r="T33" s="320"/>
      <c r="U33" s="320"/>
    </row>
    <row r="34" spans="2:21" x14ac:dyDescent="0.25">
      <c r="C34" s="284"/>
      <c r="H34" s="286"/>
      <c r="J34" s="137"/>
      <c r="T34" s="320"/>
      <c r="U34" s="320"/>
    </row>
    <row r="35" spans="2:21" x14ac:dyDescent="0.25">
      <c r="C35" s="284"/>
      <c r="T35" s="320"/>
      <c r="U35" s="320"/>
    </row>
    <row r="36" spans="2:21" x14ac:dyDescent="0.25">
      <c r="C36" s="284"/>
      <c r="F36" t="s">
        <v>173</v>
      </c>
      <c r="T36" s="320"/>
      <c r="U36" s="320"/>
    </row>
    <row r="37" spans="2:21" ht="15.75" thickBot="1" x14ac:dyDescent="0.3">
      <c r="C37" s="284"/>
    </row>
    <row r="38" spans="2:21" ht="30.75" thickBot="1" x14ac:dyDescent="0.3">
      <c r="C38" s="278" t="s">
        <v>174</v>
      </c>
      <c r="D38" s="281" t="s">
        <v>0</v>
      </c>
      <c r="E38" s="279" t="s">
        <v>175</v>
      </c>
      <c r="F38" s="280" t="s">
        <v>176</v>
      </c>
      <c r="G38" s="279" t="s">
        <v>185</v>
      </c>
      <c r="H38" s="281" t="s">
        <v>55</v>
      </c>
      <c r="I38" s="303"/>
      <c r="J38" s="303"/>
      <c r="K38" s="305"/>
      <c r="L38" s="303"/>
      <c r="M38" s="303"/>
      <c r="N38" s="303"/>
    </row>
    <row r="39" spans="2:21" ht="15.75" thickBot="1" x14ac:dyDescent="0.3">
      <c r="B39">
        <v>1</v>
      </c>
      <c r="C39" s="294" t="s">
        <v>180</v>
      </c>
      <c r="D39" s="295" t="s">
        <v>183</v>
      </c>
      <c r="E39" s="314" t="s">
        <v>186</v>
      </c>
      <c r="F39" s="312" t="s">
        <v>187</v>
      </c>
      <c r="G39" s="313" t="s">
        <v>188</v>
      </c>
      <c r="H39" s="313" t="s">
        <v>188</v>
      </c>
      <c r="I39" s="137"/>
      <c r="J39" s="137"/>
      <c r="K39" s="137"/>
      <c r="L39" s="137"/>
      <c r="M39" s="137"/>
      <c r="N39" s="306"/>
    </row>
    <row r="40" spans="2:21" x14ac:dyDescent="0.25">
      <c r="B40">
        <v>2</v>
      </c>
      <c r="C40" s="284"/>
      <c r="D40" s="296" t="s">
        <v>181</v>
      </c>
      <c r="E40" s="315">
        <v>25</v>
      </c>
      <c r="F40" s="308"/>
      <c r="G40" s="297">
        <v>30</v>
      </c>
      <c r="H40" s="297">
        <v>30</v>
      </c>
      <c r="I40" s="137"/>
      <c r="J40" s="137"/>
      <c r="K40" s="137"/>
      <c r="L40" s="137"/>
      <c r="M40" s="135"/>
      <c r="N40" s="135"/>
    </row>
    <row r="41" spans="2:21" ht="15.75" thickBot="1" x14ac:dyDescent="0.3">
      <c r="B41">
        <v>3</v>
      </c>
      <c r="C41" s="284"/>
      <c r="D41" s="289" t="s">
        <v>182</v>
      </c>
      <c r="E41" s="315">
        <v>50</v>
      </c>
      <c r="F41" s="286"/>
      <c r="G41" s="297">
        <v>40</v>
      </c>
      <c r="H41" s="297">
        <v>40</v>
      </c>
      <c r="I41" s="137"/>
      <c r="J41" s="137"/>
      <c r="K41" s="135"/>
      <c r="L41" s="137"/>
      <c r="M41" s="135"/>
      <c r="N41" s="135"/>
    </row>
    <row r="42" spans="2:21" ht="15.75" thickBot="1" x14ac:dyDescent="0.3">
      <c r="B42">
        <v>4</v>
      </c>
      <c r="C42" s="284"/>
      <c r="E42" s="289" t="s">
        <v>178</v>
      </c>
      <c r="F42" s="286"/>
      <c r="G42" s="297">
        <v>50</v>
      </c>
      <c r="H42" s="297">
        <v>50</v>
      </c>
      <c r="I42" s="137"/>
      <c r="J42" s="137"/>
      <c r="K42" s="135"/>
      <c r="L42" s="135"/>
      <c r="M42" s="135"/>
      <c r="N42" s="135"/>
    </row>
    <row r="43" spans="2:21" ht="15.75" thickBot="1" x14ac:dyDescent="0.3">
      <c r="B43">
        <v>5</v>
      </c>
      <c r="C43" s="284"/>
      <c r="D43" s="136"/>
      <c r="E43" s="307"/>
      <c r="F43" s="286"/>
      <c r="G43" s="298" t="s">
        <v>177</v>
      </c>
      <c r="H43" s="298" t="s">
        <v>177</v>
      </c>
      <c r="I43" s="137"/>
      <c r="J43" s="137"/>
      <c r="K43" s="135"/>
      <c r="L43" s="135"/>
      <c r="M43" s="135"/>
      <c r="N43" s="135"/>
    </row>
    <row r="44" spans="2:21" x14ac:dyDescent="0.25">
      <c r="C44" s="284"/>
      <c r="G44" s="307"/>
      <c r="H44" s="307"/>
      <c r="I44" s="137"/>
      <c r="J44" s="137"/>
      <c r="K44" s="135"/>
      <c r="L44" s="135"/>
      <c r="M44" s="135"/>
      <c r="N44" s="135"/>
    </row>
    <row r="45" spans="2:21" x14ac:dyDescent="0.25">
      <c r="C45" s="284"/>
      <c r="I45" s="137"/>
      <c r="J45" s="137"/>
      <c r="K45" s="135"/>
      <c r="L45" s="135"/>
      <c r="M45" s="135"/>
      <c r="N45" s="135"/>
    </row>
    <row r="46" spans="2:21" x14ac:dyDescent="0.25">
      <c r="C46" s="284"/>
    </row>
    <row r="47" spans="2:21" x14ac:dyDescent="0.25">
      <c r="C47" s="284"/>
      <c r="F47" t="s">
        <v>179</v>
      </c>
    </row>
    <row r="48" spans="2:21" ht="15.75" thickBot="1" x14ac:dyDescent="0.3">
      <c r="C48" s="284"/>
    </row>
    <row r="49" spans="3:14" ht="30.75" thickBot="1" x14ac:dyDescent="0.3">
      <c r="C49" s="281" t="s">
        <v>174</v>
      </c>
      <c r="D49" s="281" t="s">
        <v>0</v>
      </c>
      <c r="E49" s="300" t="s">
        <v>175</v>
      </c>
      <c r="F49" s="299" t="s">
        <v>176</v>
      </c>
      <c r="G49" s="300" t="s">
        <v>185</v>
      </c>
      <c r="H49" s="281" t="s">
        <v>55</v>
      </c>
      <c r="I49" s="281" t="s">
        <v>191</v>
      </c>
      <c r="J49" s="303"/>
      <c r="K49" s="305"/>
      <c r="L49" s="303"/>
      <c r="M49" s="303"/>
      <c r="N49" s="303"/>
    </row>
    <row r="50" spans="3:14" ht="15.75" thickBot="1" x14ac:dyDescent="0.3">
      <c r="C50" s="294" t="s">
        <v>180</v>
      </c>
      <c r="D50" s="302" t="str">
        <f>+VLOOKUP(VLOOKUP(plan,'Carga de Planes'!$D$28:$I$30,6,FALSE),'Carga de Planes'!$B$39:$D$41,3,FALSE)</f>
        <v>IP</v>
      </c>
      <c r="E50" s="301" t="str">
        <f>+VLOOKUP(VLOOKUP(Cotización!D8,'Carga de Planes'!$E$28:$I$31,5,FALSE),'Carga de Planes'!$B$39:$E$42,4,FALSE)</f>
        <v>SL</v>
      </c>
      <c r="F50" s="312" t="str">
        <f>+F39</f>
        <v>200</v>
      </c>
      <c r="G50" s="318">
        <f>+IF(Cotización!E12="Contratada",Cotización!F12*100,"NO")</f>
        <v>50</v>
      </c>
      <c r="H50" s="318">
        <f>+IF(Cotización!E13="Contratada",Cotización!F13*100,"NO")</f>
        <v>50</v>
      </c>
      <c r="I50" s="317" t="s">
        <v>189</v>
      </c>
      <c r="J50" s="190"/>
      <c r="K50" s="137"/>
      <c r="L50" s="137"/>
      <c r="M50" s="316"/>
      <c r="N50" s="137"/>
    </row>
    <row r="53" spans="3:14" x14ac:dyDescent="0.25">
      <c r="D53" s="319" t="s">
        <v>190</v>
      </c>
      <c r="E53" s="319"/>
      <c r="F53" s="319" t="str">
        <f>+CONCATENATE(C50,D50,E50,F50,G50,H50,I50)</f>
        <v>IIPSL2005050-0715</v>
      </c>
      <c r="G53" s="31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1"/>
  <sheetViews>
    <sheetView showGridLines="0" topLeftCell="A4" workbookViewId="0">
      <selection activeCell="P8" sqref="P8"/>
    </sheetView>
  </sheetViews>
  <sheetFormatPr baseColWidth="10" defaultRowHeight="15" x14ac:dyDescent="0.25"/>
  <cols>
    <col min="10" max="10" width="25.5703125" customWidth="1"/>
    <col min="11" max="11" width="55.5703125" customWidth="1"/>
  </cols>
  <sheetData>
    <row r="1" spans="2:12" x14ac:dyDescent="0.25">
      <c r="B1" s="494" t="str">
        <f>+"Nombre comercial: IntegralAcess "&amp;Cotización!D6</f>
        <v>Nombre comercial: IntegralAcess Plata</v>
      </c>
      <c r="C1" s="494"/>
      <c r="D1" s="494"/>
      <c r="E1" s="494"/>
      <c r="F1" s="494"/>
      <c r="G1" s="494"/>
      <c r="H1" s="327"/>
      <c r="I1" s="327"/>
      <c r="J1" s="327"/>
      <c r="K1" s="327"/>
    </row>
    <row r="2" spans="2:12" x14ac:dyDescent="0.25">
      <c r="B2" s="494" t="str">
        <f>+"Red "&amp;Cotización!D6</f>
        <v>Red Plata</v>
      </c>
      <c r="C2" s="494"/>
      <c r="D2" s="494"/>
      <c r="E2" s="343" t="s">
        <v>192</v>
      </c>
      <c r="F2" s="343"/>
      <c r="G2" s="343"/>
      <c r="H2" s="328"/>
      <c r="I2" s="329"/>
      <c r="J2" s="328"/>
      <c r="K2" s="328"/>
    </row>
    <row r="3" spans="2:12" ht="15.75" thickBot="1" x14ac:dyDescent="0.3">
      <c r="B3" s="327" t="s">
        <v>193</v>
      </c>
      <c r="C3" s="495" t="str">
        <f>+'Carga de Planes'!F53</f>
        <v>IIPSL2005050-0715</v>
      </c>
      <c r="D3" s="495"/>
      <c r="E3" s="329"/>
      <c r="F3" s="329"/>
      <c r="G3" s="329"/>
      <c r="H3" s="329"/>
      <c r="I3" s="329"/>
      <c r="J3" s="329"/>
      <c r="K3" s="329"/>
    </row>
    <row r="4" spans="2:12" ht="23.25" thickBot="1" x14ac:dyDescent="0.3">
      <c r="B4" s="330" t="s">
        <v>194</v>
      </c>
      <c r="C4" s="331"/>
      <c r="D4" s="331"/>
      <c r="E4" s="331"/>
      <c r="F4" s="332"/>
      <c r="G4" s="333" t="s">
        <v>195</v>
      </c>
      <c r="H4" s="333" t="s">
        <v>196</v>
      </c>
      <c r="I4" s="333" t="s">
        <v>197</v>
      </c>
      <c r="J4" s="333" t="s">
        <v>198</v>
      </c>
      <c r="K4" s="333" t="s">
        <v>199</v>
      </c>
    </row>
    <row r="5" spans="2:12" ht="79.5" thickBot="1" x14ac:dyDescent="0.3">
      <c r="B5" s="496" t="s">
        <v>200</v>
      </c>
      <c r="C5" s="497"/>
      <c r="D5" s="497"/>
      <c r="E5" s="497"/>
      <c r="F5" s="498"/>
      <c r="G5" s="322" t="s">
        <v>201</v>
      </c>
      <c r="H5" s="342" t="str">
        <f>+Cotización!$D$8</f>
        <v>Sin Límite</v>
      </c>
      <c r="I5" s="322" t="s">
        <v>202</v>
      </c>
      <c r="J5" s="323">
        <f>+Calculos!H35</f>
        <v>200</v>
      </c>
      <c r="K5" s="324" t="s">
        <v>386</v>
      </c>
    </row>
    <row r="6" spans="2:12" ht="68.25" thickBot="1" x14ac:dyDescent="0.3">
      <c r="B6" s="477" t="s">
        <v>203</v>
      </c>
      <c r="C6" s="478"/>
      <c r="D6" s="478"/>
      <c r="E6" s="478"/>
      <c r="F6" s="479"/>
      <c r="G6" s="322" t="s">
        <v>201</v>
      </c>
      <c r="H6" s="342" t="str">
        <f>+Cotización!$D$8</f>
        <v>Sin Límite</v>
      </c>
      <c r="I6" s="322" t="s">
        <v>202</v>
      </c>
      <c r="J6" s="323">
        <f>+Calculos!H35</f>
        <v>200</v>
      </c>
      <c r="K6" s="324" t="s">
        <v>387</v>
      </c>
    </row>
    <row r="7" spans="2:12" ht="45.75" thickBot="1" x14ac:dyDescent="0.3">
      <c r="B7" s="477" t="s">
        <v>204</v>
      </c>
      <c r="C7" s="478"/>
      <c r="D7" s="478"/>
      <c r="E7" s="478"/>
      <c r="F7" s="479"/>
      <c r="G7" s="322" t="str">
        <f>+IF(Calculos!$C$31=TRUE,"SI","NO")</f>
        <v>SI</v>
      </c>
      <c r="H7" s="342" t="str">
        <f>+Cotización!$D$8</f>
        <v>Sin Límite</v>
      </c>
      <c r="I7" s="322" t="s">
        <v>202</v>
      </c>
      <c r="J7" s="325">
        <f>+Calculos!H28</f>
        <v>0.5</v>
      </c>
      <c r="K7" s="324" t="s">
        <v>205</v>
      </c>
    </row>
    <row r="8" spans="2:12" ht="34.5" thickBot="1" x14ac:dyDescent="0.3">
      <c r="B8" s="477" t="s">
        <v>53</v>
      </c>
      <c r="C8" s="478"/>
      <c r="D8" s="478"/>
      <c r="E8" s="478"/>
      <c r="F8" s="479"/>
      <c r="G8" s="322" t="str">
        <f>+IF(Calculos!$C$31=TRUE,"SI","NO")</f>
        <v>SI</v>
      </c>
      <c r="H8" s="342" t="str">
        <f>+Cotización!$D$8</f>
        <v>Sin Límite</v>
      </c>
      <c r="I8" s="322" t="s">
        <v>202</v>
      </c>
      <c r="J8" s="325">
        <f>+Calculos!H26</f>
        <v>0.5</v>
      </c>
      <c r="K8" s="324" t="s">
        <v>206</v>
      </c>
    </row>
    <row r="9" spans="2:12" ht="68.25" thickBot="1" x14ac:dyDescent="0.3">
      <c r="B9" s="477" t="s">
        <v>207</v>
      </c>
      <c r="C9" s="478"/>
      <c r="D9" s="478"/>
      <c r="E9" s="478"/>
      <c r="F9" s="479"/>
      <c r="G9" s="322" t="s">
        <v>201</v>
      </c>
      <c r="H9" s="342" t="str">
        <f>+Cotización!$D$8</f>
        <v>Sin Límite</v>
      </c>
      <c r="I9" s="322" t="s">
        <v>202</v>
      </c>
      <c r="J9" s="325">
        <f>+Calculos!H36</f>
        <v>0.1</v>
      </c>
      <c r="K9" s="324" t="s">
        <v>306</v>
      </c>
      <c r="L9" s="335"/>
    </row>
    <row r="10" spans="2:12" ht="45.75" customHeight="1" thickBot="1" x14ac:dyDescent="0.3">
      <c r="B10" s="485" t="s">
        <v>4</v>
      </c>
      <c r="C10" s="486"/>
      <c r="D10" s="486"/>
      <c r="E10" s="486"/>
      <c r="F10" s="487"/>
      <c r="G10" s="322" t="s">
        <v>201</v>
      </c>
      <c r="H10" s="342" t="str">
        <f>+Cotización!$D$8</f>
        <v>Sin Límite</v>
      </c>
      <c r="I10" s="322" t="s">
        <v>202</v>
      </c>
      <c r="J10" s="323" t="str">
        <f>+IF(plan="Bronce",Calculos!H37,VLOOKUP(plan,Calculos!$K$37:$L$38,2,FALSE))</f>
        <v>$5,000 por evento en red Plata
$0 por evento en red Bronce</v>
      </c>
      <c r="K10" s="488" t="s">
        <v>208</v>
      </c>
    </row>
    <row r="11" spans="2:12" ht="30" customHeight="1" thickBot="1" x14ac:dyDescent="0.3">
      <c r="B11" s="485" t="s">
        <v>209</v>
      </c>
      <c r="C11" s="486"/>
      <c r="D11" s="486"/>
      <c r="E11" s="486"/>
      <c r="F11" s="487"/>
      <c r="G11" s="364" t="s">
        <v>201</v>
      </c>
      <c r="H11" s="342" t="str">
        <f>+Cotización!$D$8</f>
        <v>Sin Límite</v>
      </c>
      <c r="I11" s="322" t="s">
        <v>202</v>
      </c>
      <c r="J11" s="323">
        <f>+Calculos!H37</f>
        <v>5000</v>
      </c>
      <c r="K11" s="489"/>
    </row>
    <row r="12" spans="2:12" ht="23.25" thickBot="1" x14ac:dyDescent="0.3">
      <c r="B12" s="485" t="s">
        <v>210</v>
      </c>
      <c r="C12" s="486"/>
      <c r="D12" s="486"/>
      <c r="E12" s="486"/>
      <c r="F12" s="487"/>
      <c r="G12" s="322" t="s">
        <v>201</v>
      </c>
      <c r="H12" s="342" t="str">
        <f>+Cotización!$D$8</f>
        <v>Sin Límite</v>
      </c>
      <c r="I12" s="322" t="s">
        <v>202</v>
      </c>
      <c r="J12" s="323">
        <f>+Calculos!H37</f>
        <v>5000</v>
      </c>
      <c r="K12" s="324" t="s">
        <v>211</v>
      </c>
    </row>
    <row r="13" spans="2:12" ht="23.25" thickBot="1" x14ac:dyDescent="0.3">
      <c r="B13" s="485" t="s">
        <v>212</v>
      </c>
      <c r="C13" s="486"/>
      <c r="D13" s="486"/>
      <c r="E13" s="486"/>
      <c r="F13" s="487"/>
      <c r="G13" s="322" t="s">
        <v>201</v>
      </c>
      <c r="H13" s="342" t="str">
        <f>+Cotización!$D$8</f>
        <v>Sin Límite</v>
      </c>
      <c r="I13" s="322" t="s">
        <v>202</v>
      </c>
      <c r="J13" s="323">
        <f>+Calculos!H37</f>
        <v>5000</v>
      </c>
      <c r="K13" s="324" t="s">
        <v>213</v>
      </c>
    </row>
    <row r="14" spans="2:12" ht="158.25" thickBot="1" x14ac:dyDescent="0.3">
      <c r="B14" s="477" t="s">
        <v>305</v>
      </c>
      <c r="C14" s="478"/>
      <c r="D14" s="478"/>
      <c r="E14" s="478"/>
      <c r="F14" s="479"/>
      <c r="G14" s="322" t="s">
        <v>201</v>
      </c>
      <c r="H14" s="323">
        <f>+Calculos!F48</f>
        <v>75000</v>
      </c>
      <c r="I14" s="322" t="s">
        <v>202</v>
      </c>
      <c r="J14" s="323">
        <f>+Calculos!H38</f>
        <v>5000</v>
      </c>
      <c r="K14" s="361" t="s">
        <v>388</v>
      </c>
    </row>
    <row r="15" spans="2:12" ht="135.75" thickBot="1" x14ac:dyDescent="0.3">
      <c r="B15" s="477" t="s">
        <v>55</v>
      </c>
      <c r="C15" s="478"/>
      <c r="D15" s="478"/>
      <c r="E15" s="478"/>
      <c r="F15" s="479"/>
      <c r="G15" s="322" t="str">
        <f>+IF(Calculos!$D$31=TRUE,"SI","NO")</f>
        <v>SI</v>
      </c>
      <c r="H15" s="342" t="str">
        <f>+Cotización!$D$8</f>
        <v>Sin Límite</v>
      </c>
      <c r="I15" s="322" t="s">
        <v>202</v>
      </c>
      <c r="J15" s="325">
        <f>+Calculos!H27</f>
        <v>0.5</v>
      </c>
      <c r="K15" s="324" t="s">
        <v>214</v>
      </c>
    </row>
    <row r="16" spans="2:12" ht="45.75" thickBot="1" x14ac:dyDescent="0.3">
      <c r="B16" s="477" t="s">
        <v>215</v>
      </c>
      <c r="C16" s="478"/>
      <c r="D16" s="478"/>
      <c r="E16" s="478"/>
      <c r="F16" s="479"/>
      <c r="G16" s="322" t="s">
        <v>201</v>
      </c>
      <c r="H16" s="342" t="str">
        <f>+Cotización!$D$8</f>
        <v>Sin Límite</v>
      </c>
      <c r="I16" s="322" t="s">
        <v>216</v>
      </c>
      <c r="J16" s="325">
        <f>+Calculos!H36</f>
        <v>0.1</v>
      </c>
      <c r="K16" s="324" t="s">
        <v>217</v>
      </c>
    </row>
    <row r="17" spans="2:11" ht="68.25" thickBot="1" x14ac:dyDescent="0.3">
      <c r="B17" s="477" t="s">
        <v>307</v>
      </c>
      <c r="C17" s="478"/>
      <c r="D17" s="478"/>
      <c r="E17" s="478"/>
      <c r="F17" s="479"/>
      <c r="G17" s="322" t="str">
        <f>+IF(Calculos!$C$31=TRUE,"SI","NO")</f>
        <v>SI</v>
      </c>
      <c r="H17" s="342" t="str">
        <f>+Cotización!$D$8</f>
        <v>Sin Límite</v>
      </c>
      <c r="I17" s="322" t="s">
        <v>202</v>
      </c>
      <c r="J17" s="325">
        <f>+Calculos!H30</f>
        <v>0.5</v>
      </c>
      <c r="K17" s="324" t="s">
        <v>389</v>
      </c>
    </row>
    <row r="18" spans="2:11" ht="79.5" thickBot="1" x14ac:dyDescent="0.3">
      <c r="B18" s="477" t="s">
        <v>392</v>
      </c>
      <c r="C18" s="478"/>
      <c r="D18" s="478"/>
      <c r="E18" s="478"/>
      <c r="F18" s="479"/>
      <c r="G18" s="322" t="str">
        <f>+IF(Calculos!$C$31=TRUE,"SI","NO")</f>
        <v>SI</v>
      </c>
      <c r="H18" s="342" t="str">
        <f>+Cotización!$D$8</f>
        <v>Sin Límite</v>
      </c>
      <c r="I18" s="322" t="s">
        <v>202</v>
      </c>
      <c r="J18" s="325">
        <f>+Calculos!H30</f>
        <v>0.5</v>
      </c>
      <c r="K18" s="324" t="s">
        <v>390</v>
      </c>
    </row>
    <row r="19" spans="2:11" ht="45.75" thickBot="1" x14ac:dyDescent="0.3">
      <c r="B19" s="485" t="s">
        <v>58</v>
      </c>
      <c r="C19" s="486"/>
      <c r="D19" s="486"/>
      <c r="E19" s="486"/>
      <c r="F19" s="487"/>
      <c r="G19" s="322" t="s">
        <v>201</v>
      </c>
      <c r="H19" s="342" t="str">
        <f>+Cotización!$D$8</f>
        <v>Sin Límite</v>
      </c>
      <c r="I19" s="322" t="s">
        <v>59</v>
      </c>
      <c r="J19" s="325">
        <v>0</v>
      </c>
      <c r="K19" s="324" t="s">
        <v>218</v>
      </c>
    </row>
    <row r="20" spans="2:11" ht="34.5" thickBot="1" x14ac:dyDescent="0.3">
      <c r="B20" s="485" t="s">
        <v>219</v>
      </c>
      <c r="C20" s="486"/>
      <c r="D20" s="486"/>
      <c r="E20" s="486"/>
      <c r="F20" s="487"/>
      <c r="G20" s="322" t="str">
        <f>+IF(Calculos!$C$31=TRUE,"SI","NO")</f>
        <v>SI</v>
      </c>
      <c r="H20" s="342" t="str">
        <f>+Cotización!$D$8</f>
        <v>Sin Límite</v>
      </c>
      <c r="I20" s="322" t="s">
        <v>220</v>
      </c>
      <c r="J20" s="325">
        <f>+Calculos!H30</f>
        <v>0.5</v>
      </c>
      <c r="K20" s="324" t="s">
        <v>221</v>
      </c>
    </row>
    <row r="21" spans="2:11" ht="34.5" thickBot="1" x14ac:dyDescent="0.3">
      <c r="B21" s="477" t="s">
        <v>222</v>
      </c>
      <c r="C21" s="478"/>
      <c r="D21" s="478"/>
      <c r="E21" s="478"/>
      <c r="F21" s="479"/>
      <c r="G21" s="322" t="s">
        <v>201</v>
      </c>
      <c r="H21" s="342" t="str">
        <f>+Cotización!$D$8</f>
        <v>Sin Límite</v>
      </c>
      <c r="I21" s="322" t="s">
        <v>202</v>
      </c>
      <c r="J21" s="323">
        <v>0</v>
      </c>
      <c r="K21" s="324" t="s">
        <v>308</v>
      </c>
    </row>
    <row r="22" spans="2:11" ht="68.25" thickBot="1" x14ac:dyDescent="0.3">
      <c r="B22" s="477" t="s">
        <v>223</v>
      </c>
      <c r="C22" s="478"/>
      <c r="D22" s="478"/>
      <c r="E22" s="478"/>
      <c r="F22" s="479"/>
      <c r="G22" s="322" t="s">
        <v>201</v>
      </c>
      <c r="H22" s="342" t="str">
        <f>+Cotización!$D$8</f>
        <v>Sin Límite</v>
      </c>
      <c r="I22" s="322" t="s">
        <v>202</v>
      </c>
      <c r="J22" s="363">
        <f>+Calculos!H35</f>
        <v>200</v>
      </c>
      <c r="K22" s="361" t="s">
        <v>391</v>
      </c>
    </row>
    <row r="23" spans="2:11" ht="57" thickBot="1" x14ac:dyDescent="0.3">
      <c r="B23" s="477" t="s">
        <v>224</v>
      </c>
      <c r="C23" s="478"/>
      <c r="D23" s="478"/>
      <c r="E23" s="478"/>
      <c r="F23" s="479"/>
      <c r="G23" s="322" t="s">
        <v>201</v>
      </c>
      <c r="H23" s="342" t="str">
        <f>+Cotización!$D$8</f>
        <v>Sin Límite</v>
      </c>
      <c r="I23" s="322" t="s">
        <v>225</v>
      </c>
      <c r="J23" s="323" t="s">
        <v>329</v>
      </c>
      <c r="K23" s="324" t="s">
        <v>309</v>
      </c>
    </row>
    <row r="24" spans="2:11" ht="57" thickBot="1" x14ac:dyDescent="0.3">
      <c r="B24" s="477" t="s">
        <v>226</v>
      </c>
      <c r="C24" s="478"/>
      <c r="D24" s="478"/>
      <c r="E24" s="478"/>
      <c r="F24" s="479"/>
      <c r="G24" s="322" t="str">
        <f>+IF(Calculos!$C$31=TRUE,"SI","NO")</f>
        <v>SI</v>
      </c>
      <c r="H24" s="342" t="str">
        <f>+Cotización!$D$8</f>
        <v>Sin Límite</v>
      </c>
      <c r="I24" s="322" t="s">
        <v>227</v>
      </c>
      <c r="J24" s="325">
        <f>+Calculos!H30</f>
        <v>0.5</v>
      </c>
      <c r="K24" s="324" t="s">
        <v>228</v>
      </c>
    </row>
    <row r="25" spans="2:11" ht="34.5" thickBot="1" x14ac:dyDescent="0.3">
      <c r="B25" s="477" t="s">
        <v>61</v>
      </c>
      <c r="C25" s="478"/>
      <c r="D25" s="478"/>
      <c r="E25" s="478"/>
      <c r="F25" s="479"/>
      <c r="G25" s="322" t="s">
        <v>201</v>
      </c>
      <c r="H25" s="342" t="str">
        <f>+Cotización!$D$8</f>
        <v>Sin Límite</v>
      </c>
      <c r="I25" s="322" t="s">
        <v>229</v>
      </c>
      <c r="J25" s="323">
        <f>+Calculos!H35</f>
        <v>200</v>
      </c>
      <c r="K25" s="324" t="s">
        <v>230</v>
      </c>
    </row>
    <row r="26" spans="2:11" ht="124.5" thickBot="1" x14ac:dyDescent="0.3">
      <c r="B26" s="477" t="s">
        <v>231</v>
      </c>
      <c r="C26" s="478"/>
      <c r="D26" s="478"/>
      <c r="E26" s="478"/>
      <c r="F26" s="479"/>
      <c r="G26" s="322" t="s">
        <v>201</v>
      </c>
      <c r="H26" s="322" t="s">
        <v>232</v>
      </c>
      <c r="I26" s="322" t="s">
        <v>202</v>
      </c>
      <c r="J26" s="323" t="s">
        <v>233</v>
      </c>
      <c r="K26" s="324" t="s">
        <v>234</v>
      </c>
    </row>
    <row r="27" spans="2:11" ht="54.75" customHeight="1" thickBot="1" x14ac:dyDescent="0.3">
      <c r="B27" s="485" t="s">
        <v>235</v>
      </c>
      <c r="C27" s="486"/>
      <c r="D27" s="486"/>
      <c r="E27" s="486"/>
      <c r="F27" s="487"/>
      <c r="G27" s="322" t="s">
        <v>201</v>
      </c>
      <c r="H27" s="342" t="str">
        <f>+Cotización!$D$8</f>
        <v>Sin Límite</v>
      </c>
      <c r="I27" s="322" t="s">
        <v>236</v>
      </c>
      <c r="J27" s="325" t="s">
        <v>311</v>
      </c>
      <c r="K27" s="488" t="s">
        <v>310</v>
      </c>
    </row>
    <row r="28" spans="2:11" ht="51.75" customHeight="1" thickBot="1" x14ac:dyDescent="0.3">
      <c r="B28" s="485" t="s">
        <v>237</v>
      </c>
      <c r="C28" s="486"/>
      <c r="D28" s="486"/>
      <c r="E28" s="486"/>
      <c r="F28" s="487"/>
      <c r="G28" s="322" t="s">
        <v>201</v>
      </c>
      <c r="H28" s="342" t="str">
        <f>+Cotización!$D$8</f>
        <v>Sin Límite</v>
      </c>
      <c r="I28" s="322" t="s">
        <v>236</v>
      </c>
      <c r="J28" s="325" t="s">
        <v>312</v>
      </c>
      <c r="K28" s="489"/>
    </row>
    <row r="29" spans="2:11" ht="15.75" thickBot="1" x14ac:dyDescent="0.3">
      <c r="B29" s="490" t="s">
        <v>238</v>
      </c>
      <c r="C29" s="491"/>
      <c r="D29" s="491"/>
      <c r="E29" s="491"/>
      <c r="F29" s="492"/>
      <c r="G29" s="362" t="s">
        <v>201</v>
      </c>
      <c r="H29" s="362" t="s">
        <v>236</v>
      </c>
      <c r="I29" s="362" t="s">
        <v>236</v>
      </c>
      <c r="J29" s="362" t="s">
        <v>236</v>
      </c>
      <c r="K29" s="361" t="str">
        <f>+"INTEGRA "&amp;UPPER(plan)</f>
        <v>INTEGRA PLATA</v>
      </c>
    </row>
    <row r="30" spans="2:11" x14ac:dyDescent="0.25">
      <c r="B30" s="326"/>
      <c r="C30" s="326" t="s">
        <v>239</v>
      </c>
      <c r="D30" s="326"/>
      <c r="E30" s="326"/>
      <c r="F30" s="326"/>
      <c r="G30" s="326"/>
      <c r="H30" s="326"/>
      <c r="I30" s="326"/>
      <c r="J30" s="326"/>
      <c r="K30" s="326"/>
    </row>
    <row r="31" spans="2:11" ht="18" x14ac:dyDescent="0.25">
      <c r="B31" s="493" t="s">
        <v>240</v>
      </c>
      <c r="C31" s="493"/>
      <c r="D31" s="493"/>
      <c r="E31" s="493"/>
      <c r="F31" s="493"/>
      <c r="G31" s="493"/>
      <c r="H31" s="493"/>
      <c r="I31" s="493"/>
      <c r="J31" s="493"/>
      <c r="K31" s="493"/>
    </row>
    <row r="32" spans="2:11" x14ac:dyDescent="0.25">
      <c r="B32" s="336" t="s">
        <v>314</v>
      </c>
      <c r="C32" s="334"/>
      <c r="D32" s="329"/>
      <c r="E32" s="329"/>
      <c r="F32" s="329"/>
      <c r="G32" s="329"/>
      <c r="H32" s="329"/>
      <c r="I32" s="329"/>
      <c r="J32" s="329"/>
      <c r="K32" s="329"/>
    </row>
    <row r="33" spans="2:11" x14ac:dyDescent="0.25">
      <c r="B33" s="336" t="s">
        <v>241</v>
      </c>
      <c r="C33" s="334"/>
      <c r="D33" s="329"/>
      <c r="E33" s="329"/>
      <c r="F33" s="329"/>
      <c r="G33" s="329"/>
      <c r="H33" s="329"/>
      <c r="I33" s="329"/>
      <c r="J33" s="329"/>
      <c r="K33" s="329"/>
    </row>
    <row r="34" spans="2:11" x14ac:dyDescent="0.25">
      <c r="B34" s="336" t="s">
        <v>242</v>
      </c>
      <c r="C34" s="329"/>
      <c r="D34" s="329"/>
      <c r="E34" s="329"/>
      <c r="F34" s="329"/>
      <c r="G34" s="329"/>
      <c r="H34" s="329"/>
      <c r="I34" s="329"/>
      <c r="J34" s="329"/>
      <c r="K34" s="329"/>
    </row>
    <row r="35" spans="2:11" ht="28.5" customHeight="1" x14ac:dyDescent="0.25">
      <c r="B35" s="480" t="s">
        <v>313</v>
      </c>
      <c r="C35" s="480"/>
      <c r="D35" s="480"/>
      <c r="E35" s="480"/>
      <c r="F35" s="480"/>
      <c r="G35" s="480"/>
      <c r="H35" s="480"/>
      <c r="I35" s="480"/>
      <c r="J35" s="480"/>
      <c r="K35" s="480"/>
    </row>
    <row r="36" spans="2:11" x14ac:dyDescent="0.25">
      <c r="B36" s="480" t="s">
        <v>243</v>
      </c>
      <c r="C36" s="480"/>
      <c r="D36" s="480"/>
      <c r="E36" s="480"/>
      <c r="F36" s="480"/>
      <c r="G36" s="480"/>
      <c r="H36" s="480"/>
      <c r="I36" s="480"/>
      <c r="J36" s="480"/>
      <c r="K36" s="480"/>
    </row>
    <row r="37" spans="2:11" x14ac:dyDescent="0.25">
      <c r="B37" s="484" t="s">
        <v>244</v>
      </c>
      <c r="C37" s="484"/>
      <c r="D37" s="484"/>
      <c r="E37" s="484"/>
      <c r="F37" s="484"/>
      <c r="G37" s="484"/>
      <c r="H37" s="484"/>
      <c r="I37" s="484"/>
      <c r="J37" s="484"/>
      <c r="K37" s="484"/>
    </row>
    <row r="38" spans="2:11" ht="25.5" customHeight="1" x14ac:dyDescent="0.25">
      <c r="B38" s="480" t="s">
        <v>315</v>
      </c>
      <c r="C38" s="480"/>
      <c r="D38" s="480"/>
      <c r="E38" s="480"/>
      <c r="F38" s="480"/>
      <c r="G38" s="480"/>
      <c r="H38" s="480"/>
      <c r="I38" s="480"/>
      <c r="J38" s="480"/>
      <c r="K38" s="480"/>
    </row>
    <row r="39" spans="2:11" x14ac:dyDescent="0.25">
      <c r="B39" s="480" t="s">
        <v>245</v>
      </c>
      <c r="C39" s="480"/>
      <c r="D39" s="480"/>
      <c r="E39" s="480"/>
      <c r="F39" s="480"/>
      <c r="G39" s="480"/>
      <c r="H39" s="480"/>
      <c r="I39" s="480"/>
      <c r="J39" s="480"/>
      <c r="K39" s="480"/>
    </row>
    <row r="40" spans="2:11" x14ac:dyDescent="0.25">
      <c r="B40" s="480" t="s">
        <v>246</v>
      </c>
      <c r="C40" s="480"/>
      <c r="D40" s="480"/>
      <c r="E40" s="480"/>
      <c r="F40" s="480"/>
      <c r="G40" s="480"/>
      <c r="H40" s="480"/>
      <c r="I40" s="480"/>
      <c r="J40" s="480"/>
      <c r="K40" s="480"/>
    </row>
    <row r="41" spans="2:11" x14ac:dyDescent="0.25">
      <c r="B41" s="483" t="s">
        <v>247</v>
      </c>
      <c r="C41" s="483"/>
      <c r="D41" s="483"/>
      <c r="E41" s="483"/>
      <c r="F41" s="483"/>
      <c r="G41" s="483"/>
      <c r="H41" s="483"/>
      <c r="I41" s="483"/>
      <c r="J41" s="483"/>
      <c r="K41" s="483"/>
    </row>
    <row r="42" spans="2:11" x14ac:dyDescent="0.25">
      <c r="B42" s="336" t="s">
        <v>248</v>
      </c>
      <c r="C42" s="336"/>
      <c r="D42" s="336"/>
      <c r="E42" s="336"/>
      <c r="F42" s="336"/>
      <c r="G42" s="336"/>
      <c r="H42" s="336"/>
      <c r="I42" s="336"/>
      <c r="J42" s="336"/>
      <c r="K42" s="336"/>
    </row>
    <row r="43" spans="2:11" x14ac:dyDescent="0.25">
      <c r="B43" s="336" t="s">
        <v>249</v>
      </c>
      <c r="C43" s="337"/>
      <c r="D43" s="337"/>
      <c r="E43" s="337"/>
      <c r="F43" s="337"/>
      <c r="G43" s="337"/>
      <c r="H43" s="337"/>
      <c r="I43" s="337"/>
      <c r="J43" s="337"/>
      <c r="K43" s="337"/>
    </row>
    <row r="44" spans="2:11" ht="33.75" customHeight="1" x14ac:dyDescent="0.25">
      <c r="B44" s="483" t="s">
        <v>250</v>
      </c>
      <c r="C44" s="483"/>
      <c r="D44" s="483"/>
      <c r="E44" s="483"/>
      <c r="F44" s="483"/>
      <c r="G44" s="483"/>
      <c r="H44" s="483"/>
      <c r="I44" s="483"/>
      <c r="J44" s="483"/>
      <c r="K44" s="483"/>
    </row>
    <row r="45" spans="2:11" ht="39.75" customHeight="1" x14ac:dyDescent="0.25">
      <c r="B45" s="480" t="s">
        <v>251</v>
      </c>
      <c r="C45" s="480"/>
      <c r="D45" s="480"/>
      <c r="E45" s="480"/>
      <c r="F45" s="480"/>
      <c r="G45" s="480"/>
      <c r="H45" s="480"/>
      <c r="I45" s="480"/>
      <c r="J45" s="480"/>
      <c r="K45" s="480"/>
    </row>
    <row r="46" spans="2:11" x14ac:dyDescent="0.25">
      <c r="B46" s="336" t="s">
        <v>252</v>
      </c>
      <c r="C46" s="337"/>
      <c r="D46" s="337"/>
      <c r="E46" s="337"/>
      <c r="F46" s="337"/>
      <c r="G46" s="337"/>
      <c r="H46" s="337"/>
      <c r="I46" s="337"/>
      <c r="J46" s="337"/>
      <c r="K46" s="337"/>
    </row>
    <row r="47" spans="2:11" x14ac:dyDescent="0.25">
      <c r="B47" s="336" t="s">
        <v>316</v>
      </c>
      <c r="C47" s="337"/>
      <c r="D47" s="337"/>
      <c r="E47" s="337"/>
      <c r="F47" s="337"/>
      <c r="G47" s="337"/>
      <c r="H47" s="337"/>
      <c r="I47" s="337"/>
      <c r="J47" s="337"/>
      <c r="K47" s="337"/>
    </row>
    <row r="48" spans="2:11" x14ac:dyDescent="0.25">
      <c r="B48" s="336" t="s">
        <v>253</v>
      </c>
      <c r="C48" s="337"/>
      <c r="D48" s="337"/>
      <c r="E48" s="337"/>
      <c r="F48" s="337"/>
      <c r="G48" s="337"/>
      <c r="H48" s="337"/>
      <c r="I48" s="337"/>
      <c r="J48" s="337"/>
      <c r="K48" s="337"/>
    </row>
    <row r="49" spans="2:11" x14ac:dyDescent="0.25">
      <c r="B49" s="336" t="s">
        <v>254</v>
      </c>
      <c r="C49" s="336"/>
      <c r="D49" s="336"/>
      <c r="E49" s="336"/>
      <c r="F49" s="336"/>
      <c r="G49" s="336"/>
      <c r="H49" s="336"/>
      <c r="I49" s="336"/>
      <c r="J49" s="336"/>
      <c r="K49" s="336"/>
    </row>
    <row r="50" spans="2:11" x14ac:dyDescent="0.25">
      <c r="B50" s="336" t="s">
        <v>255</v>
      </c>
      <c r="C50" s="336"/>
      <c r="D50" s="336"/>
      <c r="E50" s="336"/>
      <c r="F50" s="336"/>
      <c r="G50" s="336"/>
      <c r="H50" s="336"/>
      <c r="I50" s="336"/>
      <c r="J50" s="336"/>
      <c r="K50" s="336"/>
    </row>
    <row r="51" spans="2:11" x14ac:dyDescent="0.25">
      <c r="B51" s="336" t="s">
        <v>256</v>
      </c>
      <c r="C51" s="337"/>
      <c r="D51" s="337"/>
      <c r="E51" s="337"/>
      <c r="F51" s="337"/>
      <c r="G51" s="337"/>
      <c r="H51" s="337"/>
      <c r="I51" s="337"/>
      <c r="J51" s="337"/>
      <c r="K51" s="337"/>
    </row>
    <row r="52" spans="2:11" x14ac:dyDescent="0.25">
      <c r="B52" s="338" t="s">
        <v>257</v>
      </c>
      <c r="C52" s="336"/>
      <c r="D52" s="336"/>
      <c r="E52" s="336"/>
      <c r="F52" s="336"/>
      <c r="G52" s="336"/>
      <c r="H52" s="336"/>
      <c r="I52" s="336"/>
      <c r="J52" s="336"/>
      <c r="K52" s="336"/>
    </row>
    <row r="53" spans="2:11" x14ac:dyDescent="0.25">
      <c r="B53" s="481" t="s">
        <v>258</v>
      </c>
      <c r="C53" s="481"/>
      <c r="D53" s="481"/>
      <c r="E53" s="481"/>
      <c r="F53" s="481"/>
      <c r="G53" s="481"/>
      <c r="H53" s="481"/>
      <c r="I53" s="481"/>
      <c r="J53" s="481"/>
      <c r="K53" s="481"/>
    </row>
    <row r="54" spans="2:11" x14ac:dyDescent="0.25">
      <c r="B54" s="336" t="s">
        <v>259</v>
      </c>
      <c r="C54" s="337"/>
      <c r="D54" s="337"/>
      <c r="E54" s="337"/>
      <c r="F54" s="337"/>
      <c r="G54" s="337"/>
      <c r="H54" s="337"/>
      <c r="I54" s="337"/>
      <c r="J54" s="337"/>
      <c r="K54" s="337"/>
    </row>
    <row r="55" spans="2:11" x14ac:dyDescent="0.25">
      <c r="B55" s="336" t="s">
        <v>260</v>
      </c>
      <c r="C55" s="337"/>
      <c r="D55" s="337"/>
      <c r="E55" s="337"/>
      <c r="F55" s="337"/>
      <c r="G55" s="337"/>
      <c r="H55" s="337"/>
      <c r="I55" s="337"/>
      <c r="J55" s="337"/>
      <c r="K55" s="337"/>
    </row>
    <row r="56" spans="2:11" x14ac:dyDescent="0.25">
      <c r="B56" s="481" t="s">
        <v>261</v>
      </c>
      <c r="C56" s="481"/>
      <c r="D56" s="481"/>
      <c r="E56" s="481"/>
      <c r="F56" s="481"/>
      <c r="G56" s="481"/>
      <c r="H56" s="481"/>
      <c r="I56" s="481"/>
      <c r="J56" s="481"/>
      <c r="K56" s="481"/>
    </row>
    <row r="57" spans="2:11" x14ac:dyDescent="0.25">
      <c r="B57" s="481" t="s">
        <v>262</v>
      </c>
      <c r="C57" s="481"/>
      <c r="D57" s="481"/>
      <c r="E57" s="481"/>
      <c r="F57" s="481"/>
      <c r="G57" s="481"/>
      <c r="H57" s="481"/>
      <c r="I57" s="481"/>
      <c r="J57" s="481"/>
      <c r="K57" s="481"/>
    </row>
    <row r="58" spans="2:11" x14ac:dyDescent="0.25">
      <c r="B58" s="336" t="s">
        <v>263</v>
      </c>
      <c r="C58" s="336"/>
      <c r="D58" s="336"/>
      <c r="E58" s="336"/>
      <c r="F58" s="336"/>
      <c r="G58" s="336"/>
      <c r="H58" s="336"/>
      <c r="I58" s="336"/>
      <c r="J58" s="336"/>
      <c r="K58" s="336"/>
    </row>
    <row r="59" spans="2:11" x14ac:dyDescent="0.25">
      <c r="B59" s="336" t="s">
        <v>264</v>
      </c>
      <c r="C59" s="337"/>
      <c r="D59" s="337"/>
      <c r="E59" s="337"/>
      <c r="F59" s="337"/>
      <c r="G59" s="337"/>
      <c r="H59" s="337"/>
      <c r="I59" s="337"/>
      <c r="J59" s="337"/>
      <c r="K59" s="337"/>
    </row>
    <row r="60" spans="2:11" ht="18" x14ac:dyDescent="0.25">
      <c r="B60" s="482" t="s">
        <v>265</v>
      </c>
      <c r="C60" s="482"/>
      <c r="D60" s="482"/>
      <c r="E60" s="482"/>
      <c r="F60" s="482"/>
      <c r="G60" s="482"/>
      <c r="H60" s="482"/>
      <c r="I60" s="482"/>
      <c r="J60" s="482"/>
      <c r="K60" s="482"/>
    </row>
    <row r="61" spans="2:11" x14ac:dyDescent="0.25">
      <c r="B61" s="476" t="s">
        <v>266</v>
      </c>
      <c r="C61" s="476"/>
      <c r="D61" s="476"/>
      <c r="E61" s="476"/>
      <c r="F61" s="476"/>
      <c r="G61" s="476"/>
      <c r="H61" s="476"/>
      <c r="I61" s="476"/>
      <c r="J61" s="476"/>
      <c r="K61" s="476"/>
    </row>
    <row r="62" spans="2:11" x14ac:dyDescent="0.25">
      <c r="B62" s="336" t="s">
        <v>267</v>
      </c>
      <c r="C62" s="336"/>
      <c r="D62" s="336"/>
      <c r="E62" s="336"/>
      <c r="F62" s="336"/>
      <c r="G62" s="336"/>
      <c r="H62" s="336"/>
      <c r="I62" s="336"/>
      <c r="J62" s="336"/>
      <c r="K62" s="336"/>
    </row>
    <row r="63" spans="2:11" x14ac:dyDescent="0.25">
      <c r="B63" s="476" t="s">
        <v>268</v>
      </c>
      <c r="C63" s="476"/>
      <c r="D63" s="476"/>
      <c r="E63" s="476"/>
      <c r="F63" s="476"/>
      <c r="G63" s="476"/>
      <c r="H63" s="476"/>
      <c r="I63" s="476"/>
      <c r="J63" s="476"/>
      <c r="K63" s="476"/>
    </row>
    <row r="64" spans="2:11" x14ac:dyDescent="0.25">
      <c r="B64" s="336" t="s">
        <v>269</v>
      </c>
      <c r="C64" s="337"/>
      <c r="D64" s="337"/>
      <c r="E64" s="337"/>
      <c r="F64" s="337"/>
      <c r="G64" s="337"/>
      <c r="H64" s="337"/>
      <c r="I64" s="337"/>
      <c r="J64" s="337"/>
      <c r="K64" s="337"/>
    </row>
    <row r="65" spans="2:11" x14ac:dyDescent="0.25">
      <c r="B65" s="476" t="s">
        <v>270</v>
      </c>
      <c r="C65" s="476"/>
      <c r="D65" s="476"/>
      <c r="E65" s="476"/>
      <c r="F65" s="476"/>
      <c r="G65" s="476"/>
      <c r="H65" s="476"/>
      <c r="I65" s="476"/>
      <c r="J65" s="476"/>
      <c r="K65" s="476"/>
    </row>
    <row r="66" spans="2:11" s="327" customFormat="1" ht="24.75" customHeight="1" x14ac:dyDescent="0.25">
      <c r="B66" s="480" t="s">
        <v>317</v>
      </c>
      <c r="C66" s="480"/>
      <c r="D66" s="480"/>
      <c r="E66" s="480"/>
      <c r="F66" s="480"/>
      <c r="G66" s="480"/>
      <c r="H66" s="480"/>
      <c r="I66" s="480"/>
      <c r="J66" s="480"/>
      <c r="K66" s="480"/>
    </row>
    <row r="67" spans="2:11" x14ac:dyDescent="0.25">
      <c r="B67" s="476" t="s">
        <v>318</v>
      </c>
      <c r="C67" s="476"/>
      <c r="D67" s="476"/>
      <c r="E67" s="476"/>
      <c r="F67" s="476"/>
      <c r="G67" s="476"/>
      <c r="H67" s="476"/>
      <c r="I67" s="476"/>
      <c r="J67" s="476"/>
      <c r="K67" s="476"/>
    </row>
    <row r="68" spans="2:11" x14ac:dyDescent="0.25">
      <c r="B68" s="336" t="s">
        <v>319</v>
      </c>
      <c r="C68" s="336"/>
      <c r="D68" s="336"/>
      <c r="E68" s="336"/>
      <c r="F68" s="336"/>
      <c r="G68" s="336"/>
      <c r="H68" s="336"/>
      <c r="I68" s="336"/>
      <c r="J68" s="336"/>
      <c r="K68" s="336"/>
    </row>
    <row r="69" spans="2:11" x14ac:dyDescent="0.25">
      <c r="B69" s="336" t="s">
        <v>271</v>
      </c>
      <c r="C69" s="337"/>
      <c r="D69" s="337"/>
      <c r="E69" s="337"/>
      <c r="F69" s="337"/>
      <c r="G69" s="337"/>
      <c r="H69" s="337"/>
      <c r="I69" s="337"/>
      <c r="J69" s="337"/>
      <c r="K69" s="337"/>
    </row>
    <row r="70" spans="2:11" x14ac:dyDescent="0.25">
      <c r="B70" s="336" t="s">
        <v>320</v>
      </c>
      <c r="C70" s="337"/>
      <c r="D70" s="337"/>
      <c r="E70" s="337"/>
      <c r="F70" s="337"/>
      <c r="G70" s="337"/>
      <c r="H70" s="337"/>
      <c r="I70" s="337"/>
      <c r="J70" s="337"/>
      <c r="K70" s="337"/>
    </row>
    <row r="71" spans="2:11" x14ac:dyDescent="0.25">
      <c r="B71" s="336" t="s">
        <v>272</v>
      </c>
      <c r="C71" s="337"/>
      <c r="D71" s="337"/>
      <c r="E71" s="337"/>
      <c r="F71" s="337"/>
      <c r="G71" s="337"/>
      <c r="H71" s="337"/>
      <c r="I71" s="337"/>
      <c r="J71" s="337"/>
      <c r="K71" s="337"/>
    </row>
    <row r="72" spans="2:11" x14ac:dyDescent="0.25">
      <c r="B72" s="476" t="s">
        <v>273</v>
      </c>
      <c r="C72" s="476"/>
      <c r="D72" s="476"/>
      <c r="E72" s="476"/>
      <c r="F72" s="476"/>
      <c r="G72" s="476"/>
      <c r="H72" s="476"/>
      <c r="I72" s="476"/>
      <c r="J72" s="476"/>
      <c r="K72" s="476"/>
    </row>
    <row r="73" spans="2:11" ht="26.25" customHeight="1" x14ac:dyDescent="0.25">
      <c r="B73" s="480" t="s">
        <v>274</v>
      </c>
      <c r="C73" s="480"/>
      <c r="D73" s="480"/>
      <c r="E73" s="480"/>
      <c r="F73" s="480"/>
      <c r="G73" s="480"/>
      <c r="H73" s="480"/>
      <c r="I73" s="480"/>
      <c r="J73" s="480"/>
      <c r="K73" s="480"/>
    </row>
    <row r="74" spans="2:11" x14ac:dyDescent="0.25">
      <c r="B74" s="476" t="s">
        <v>275</v>
      </c>
      <c r="C74" s="476"/>
      <c r="D74" s="476"/>
      <c r="E74" s="476"/>
      <c r="F74" s="476"/>
      <c r="G74" s="476"/>
      <c r="H74" s="476"/>
      <c r="I74" s="476"/>
      <c r="J74" s="476"/>
      <c r="K74" s="476"/>
    </row>
    <row r="75" spans="2:11" x14ac:dyDescent="0.25">
      <c r="B75" s="340" t="s">
        <v>325</v>
      </c>
      <c r="C75" s="337"/>
      <c r="D75" s="337"/>
      <c r="E75" s="337"/>
      <c r="F75" s="337"/>
      <c r="G75" s="337"/>
      <c r="H75" s="337"/>
      <c r="I75" s="337"/>
      <c r="J75" s="337"/>
      <c r="K75" s="337"/>
    </row>
    <row r="76" spans="2:11" x14ac:dyDescent="0.25">
      <c r="B76" s="476" t="s">
        <v>276</v>
      </c>
      <c r="C76" s="476"/>
      <c r="D76" s="476"/>
      <c r="E76" s="476"/>
      <c r="F76" s="476"/>
      <c r="G76" s="476"/>
      <c r="H76" s="476"/>
      <c r="I76" s="476"/>
      <c r="J76" s="476"/>
      <c r="K76" s="476"/>
    </row>
    <row r="77" spans="2:11" x14ac:dyDescent="0.25">
      <c r="B77" s="336" t="s">
        <v>277</v>
      </c>
      <c r="C77" s="337"/>
      <c r="D77" s="337"/>
      <c r="E77" s="337"/>
      <c r="F77" s="337"/>
      <c r="G77" s="337"/>
      <c r="H77" s="337"/>
      <c r="I77" s="337"/>
      <c r="J77" s="337"/>
      <c r="K77" s="337"/>
    </row>
    <row r="78" spans="2:11" x14ac:dyDescent="0.25">
      <c r="B78" s="336" t="s">
        <v>278</v>
      </c>
      <c r="C78" s="337"/>
      <c r="D78" s="337"/>
      <c r="E78" s="337"/>
      <c r="F78" s="337"/>
      <c r="G78" s="337"/>
      <c r="H78" s="337"/>
      <c r="I78" s="337"/>
      <c r="J78" s="337"/>
      <c r="K78" s="337"/>
    </row>
    <row r="79" spans="2:11" x14ac:dyDescent="0.25">
      <c r="B79" s="336" t="s">
        <v>279</v>
      </c>
      <c r="C79" s="337"/>
      <c r="D79" s="337"/>
      <c r="E79" s="337"/>
      <c r="F79" s="337"/>
      <c r="G79" s="337"/>
      <c r="H79" s="337"/>
      <c r="I79" s="337"/>
      <c r="J79" s="337"/>
      <c r="K79" s="337"/>
    </row>
    <row r="80" spans="2:11" x14ac:dyDescent="0.25">
      <c r="B80" s="336" t="s">
        <v>280</v>
      </c>
      <c r="C80" s="337"/>
      <c r="D80" s="337"/>
      <c r="E80" s="337"/>
      <c r="F80" s="337"/>
      <c r="G80" s="337"/>
      <c r="H80" s="337"/>
      <c r="I80" s="337"/>
      <c r="J80" s="337"/>
      <c r="K80" s="337"/>
    </row>
    <row r="81" spans="2:11" x14ac:dyDescent="0.25">
      <c r="B81" s="476" t="s">
        <v>281</v>
      </c>
      <c r="C81" s="476"/>
      <c r="D81" s="476"/>
      <c r="E81" s="476"/>
      <c r="F81" s="476"/>
      <c r="G81" s="476"/>
      <c r="H81" s="476"/>
      <c r="I81" s="476"/>
      <c r="J81" s="476"/>
      <c r="K81" s="476"/>
    </row>
    <row r="82" spans="2:11" x14ac:dyDescent="0.25">
      <c r="B82" s="336" t="s">
        <v>282</v>
      </c>
      <c r="C82" s="338"/>
      <c r="D82" s="338"/>
      <c r="E82" s="339"/>
      <c r="F82" s="338"/>
      <c r="G82" s="338"/>
      <c r="H82" s="338"/>
      <c r="I82" s="338"/>
      <c r="J82" s="338"/>
      <c r="K82" s="338"/>
    </row>
    <row r="83" spans="2:11" x14ac:dyDescent="0.25">
      <c r="B83" s="336" t="s">
        <v>321</v>
      </c>
      <c r="C83" s="338"/>
      <c r="D83" s="338"/>
      <c r="E83" s="338"/>
      <c r="F83" s="338"/>
      <c r="G83" s="338"/>
      <c r="H83" s="338"/>
      <c r="I83" s="338"/>
      <c r="J83" s="338"/>
      <c r="K83" s="338"/>
    </row>
    <row r="84" spans="2:11" x14ac:dyDescent="0.25">
      <c r="B84" s="336" t="s">
        <v>322</v>
      </c>
      <c r="C84" s="338"/>
      <c r="D84" s="338"/>
      <c r="E84" s="338"/>
      <c r="F84" s="338"/>
      <c r="G84" s="338"/>
      <c r="H84" s="338"/>
      <c r="I84" s="338"/>
      <c r="J84" s="338"/>
      <c r="K84" s="338"/>
    </row>
    <row r="85" spans="2:11" x14ac:dyDescent="0.25">
      <c r="B85" s="336" t="s">
        <v>323</v>
      </c>
      <c r="C85" s="338"/>
      <c r="D85" s="338"/>
      <c r="E85" s="338"/>
      <c r="F85" s="338"/>
      <c r="G85" s="338"/>
      <c r="H85" s="338"/>
      <c r="I85" s="338"/>
      <c r="J85" s="338"/>
      <c r="K85" s="338"/>
    </row>
    <row r="86" spans="2:11" x14ac:dyDescent="0.25">
      <c r="B86" s="336" t="s">
        <v>324</v>
      </c>
      <c r="C86" s="338"/>
      <c r="D86" s="338"/>
      <c r="E86" s="338"/>
      <c r="F86" s="338"/>
      <c r="G86" s="338"/>
      <c r="H86" s="338"/>
      <c r="I86" s="338"/>
      <c r="J86" s="338"/>
      <c r="K86" s="338"/>
    </row>
    <row r="87" spans="2:11" x14ac:dyDescent="0.25">
      <c r="B87" s="476" t="s">
        <v>283</v>
      </c>
      <c r="C87" s="476"/>
      <c r="D87" s="476"/>
      <c r="E87" s="476"/>
      <c r="F87" s="476"/>
      <c r="G87" s="476"/>
      <c r="H87" s="476"/>
      <c r="I87" s="476"/>
      <c r="J87" s="476"/>
      <c r="K87" s="476"/>
    </row>
    <row r="88" spans="2:11" x14ac:dyDescent="0.25">
      <c r="B88" s="341" t="s">
        <v>284</v>
      </c>
      <c r="C88" s="338"/>
      <c r="D88" s="338"/>
      <c r="E88" s="338"/>
      <c r="F88" s="338"/>
      <c r="G88" s="338"/>
      <c r="H88" s="338"/>
      <c r="I88" s="338"/>
      <c r="J88" s="338"/>
      <c r="K88" s="338"/>
    </row>
    <row r="89" spans="2:11" x14ac:dyDescent="0.25">
      <c r="B89" s="341" t="s">
        <v>326</v>
      </c>
      <c r="C89" s="338"/>
      <c r="D89" s="338"/>
      <c r="E89" s="338"/>
      <c r="F89" s="338"/>
      <c r="G89" s="338"/>
      <c r="H89" s="338"/>
      <c r="I89" s="338"/>
      <c r="J89" s="338"/>
      <c r="K89" s="338"/>
    </row>
    <row r="90" spans="2:11" x14ac:dyDescent="0.25">
      <c r="B90" s="476" t="s">
        <v>285</v>
      </c>
      <c r="C90" s="476"/>
      <c r="D90" s="476"/>
      <c r="E90" s="476"/>
      <c r="F90" s="476"/>
      <c r="G90" s="476"/>
      <c r="H90" s="476"/>
      <c r="I90" s="476"/>
      <c r="J90" s="476"/>
      <c r="K90" s="476"/>
    </row>
    <row r="91" spans="2:11" x14ac:dyDescent="0.25">
      <c r="B91" s="336" t="s">
        <v>286</v>
      </c>
      <c r="C91" s="338"/>
      <c r="D91" s="338"/>
      <c r="E91" s="338"/>
      <c r="F91" s="338"/>
      <c r="G91" s="338"/>
      <c r="H91" s="338"/>
      <c r="I91" s="338"/>
      <c r="J91" s="338"/>
      <c r="K91" s="338"/>
    </row>
    <row r="92" spans="2:11" x14ac:dyDescent="0.25">
      <c r="B92" s="476" t="s">
        <v>287</v>
      </c>
      <c r="C92" s="476"/>
      <c r="D92" s="476"/>
      <c r="E92" s="476"/>
      <c r="F92" s="476"/>
      <c r="G92" s="476"/>
      <c r="H92" s="476"/>
      <c r="I92" s="476"/>
      <c r="J92" s="476"/>
      <c r="K92" s="476"/>
    </row>
    <row r="93" spans="2:11" x14ac:dyDescent="0.25">
      <c r="B93" s="336" t="s">
        <v>327</v>
      </c>
      <c r="C93" s="338"/>
      <c r="D93" s="338"/>
      <c r="E93" s="338"/>
      <c r="F93" s="338"/>
      <c r="G93" s="338"/>
      <c r="H93" s="338"/>
      <c r="I93" s="338"/>
      <c r="J93" s="338"/>
      <c r="K93" s="338"/>
    </row>
    <row r="94" spans="2:11" x14ac:dyDescent="0.25">
      <c r="B94" s="336" t="s">
        <v>288</v>
      </c>
      <c r="C94" s="338"/>
      <c r="D94" s="338"/>
      <c r="E94" s="338"/>
      <c r="F94" s="338"/>
      <c r="G94" s="338"/>
      <c r="H94" s="338"/>
      <c r="I94" s="338"/>
      <c r="J94" s="338"/>
      <c r="K94" s="338"/>
    </row>
    <row r="95" spans="2:11" x14ac:dyDescent="0.25">
      <c r="B95" s="476" t="s">
        <v>289</v>
      </c>
      <c r="C95" s="476"/>
      <c r="D95" s="476"/>
      <c r="E95" s="476"/>
      <c r="F95" s="476"/>
      <c r="G95" s="476"/>
      <c r="H95" s="476"/>
      <c r="I95" s="476"/>
      <c r="J95" s="476"/>
      <c r="K95" s="476"/>
    </row>
    <row r="96" spans="2:11" x14ac:dyDescent="0.25">
      <c r="B96" s="336" t="s">
        <v>290</v>
      </c>
      <c r="C96" s="338"/>
      <c r="D96" s="338"/>
      <c r="E96" s="338"/>
      <c r="F96" s="338"/>
      <c r="G96" s="338"/>
      <c r="H96" s="338"/>
      <c r="I96" s="338"/>
      <c r="J96" s="338"/>
      <c r="K96" s="338"/>
    </row>
    <row r="97" spans="2:11" x14ac:dyDescent="0.25">
      <c r="B97" s="336" t="s">
        <v>328</v>
      </c>
      <c r="C97" s="338"/>
      <c r="D97" s="338"/>
      <c r="E97" s="338"/>
      <c r="F97" s="338"/>
      <c r="G97" s="338"/>
      <c r="H97" s="338"/>
      <c r="I97" s="338"/>
      <c r="J97" s="338"/>
      <c r="K97" s="338"/>
    </row>
    <row r="98" spans="2:11" x14ac:dyDescent="0.25">
      <c r="B98" s="336" t="s">
        <v>291</v>
      </c>
      <c r="C98" s="338"/>
      <c r="D98" s="338"/>
      <c r="E98" s="338"/>
      <c r="F98" s="338"/>
      <c r="G98" s="338"/>
      <c r="H98" s="338"/>
      <c r="I98" s="338"/>
      <c r="J98" s="338"/>
      <c r="K98" s="338"/>
    </row>
    <row r="99" spans="2:11" x14ac:dyDescent="0.25">
      <c r="B99" s="336" t="s">
        <v>292</v>
      </c>
      <c r="C99" s="338"/>
      <c r="D99" s="338"/>
      <c r="E99" s="338"/>
      <c r="F99" s="338"/>
      <c r="G99" s="338"/>
      <c r="H99" s="338"/>
      <c r="I99" s="338"/>
      <c r="J99" s="338"/>
      <c r="K99" s="338"/>
    </row>
    <row r="100" spans="2:11" x14ac:dyDescent="0.25">
      <c r="B100" s="336" t="s">
        <v>293</v>
      </c>
      <c r="C100" s="338"/>
      <c r="D100" s="338"/>
      <c r="E100" s="338"/>
      <c r="F100" s="338"/>
      <c r="G100" s="338"/>
      <c r="H100" s="338"/>
      <c r="I100" s="338"/>
      <c r="J100" s="338"/>
      <c r="K100" s="338"/>
    </row>
    <row r="101" spans="2:11" ht="35.25" customHeight="1" x14ac:dyDescent="0.25">
      <c r="B101" s="480" t="s">
        <v>294</v>
      </c>
      <c r="C101" s="480"/>
      <c r="D101" s="480"/>
      <c r="E101" s="480"/>
      <c r="F101" s="480"/>
      <c r="G101" s="480"/>
      <c r="H101" s="480"/>
      <c r="I101" s="480"/>
      <c r="J101" s="480"/>
      <c r="K101" s="480"/>
    </row>
    <row r="102" spans="2:11" x14ac:dyDescent="0.25">
      <c r="B102" s="336" t="s">
        <v>295</v>
      </c>
      <c r="C102" s="338"/>
      <c r="D102" s="338"/>
      <c r="E102" s="338"/>
      <c r="F102" s="338"/>
      <c r="G102" s="338"/>
      <c r="H102" s="338"/>
      <c r="I102" s="338"/>
      <c r="J102" s="338"/>
      <c r="K102" s="338"/>
    </row>
    <row r="103" spans="2:11" x14ac:dyDescent="0.25">
      <c r="B103" s="336" t="s">
        <v>296</v>
      </c>
      <c r="C103" s="338"/>
      <c r="D103" s="338"/>
      <c r="E103" s="338"/>
      <c r="F103" s="338"/>
      <c r="G103" s="338"/>
      <c r="H103" s="338"/>
      <c r="I103" s="338"/>
      <c r="J103" s="338"/>
      <c r="K103" s="338"/>
    </row>
    <row r="104" spans="2:11" x14ac:dyDescent="0.25">
      <c r="B104" s="336" t="s">
        <v>297</v>
      </c>
      <c r="C104" s="338"/>
      <c r="D104" s="338"/>
      <c r="E104" s="338"/>
      <c r="F104" s="338"/>
      <c r="G104" s="338"/>
      <c r="H104" s="338"/>
      <c r="I104" s="338"/>
      <c r="J104" s="338"/>
      <c r="K104" s="338"/>
    </row>
    <row r="105" spans="2:11" x14ac:dyDescent="0.25">
      <c r="B105" s="336" t="s">
        <v>298</v>
      </c>
      <c r="C105" s="338"/>
      <c r="D105" s="338"/>
      <c r="E105" s="338"/>
      <c r="F105" s="338"/>
      <c r="G105" s="338"/>
      <c r="H105" s="338"/>
      <c r="I105" s="338"/>
      <c r="J105" s="338"/>
      <c r="K105" s="338"/>
    </row>
    <row r="106" spans="2:11" x14ac:dyDescent="0.25">
      <c r="B106" s="336" t="s">
        <v>299</v>
      </c>
      <c r="C106" s="338"/>
      <c r="D106" s="338"/>
      <c r="E106" s="338"/>
      <c r="F106" s="338"/>
      <c r="G106" s="338"/>
      <c r="H106" s="338"/>
      <c r="I106" s="338"/>
      <c r="J106" s="338"/>
      <c r="K106" s="338"/>
    </row>
    <row r="107" spans="2:11" x14ac:dyDescent="0.25">
      <c r="B107" s="336" t="s">
        <v>300</v>
      </c>
      <c r="C107" s="338"/>
      <c r="D107" s="338"/>
      <c r="E107" s="338"/>
      <c r="F107" s="338"/>
      <c r="G107" s="338"/>
      <c r="H107" s="338"/>
      <c r="I107" s="338"/>
      <c r="J107" s="338"/>
      <c r="K107" s="338"/>
    </row>
    <row r="108" spans="2:11" x14ac:dyDescent="0.25">
      <c r="B108" s="336" t="s">
        <v>301</v>
      </c>
      <c r="C108" s="338"/>
      <c r="D108" s="338"/>
      <c r="E108" s="338"/>
      <c r="F108" s="338"/>
      <c r="G108" s="338"/>
      <c r="H108" s="338"/>
      <c r="I108" s="338"/>
      <c r="J108" s="338"/>
      <c r="K108" s="338"/>
    </row>
    <row r="109" spans="2:11" x14ac:dyDescent="0.25">
      <c r="B109" s="336" t="s">
        <v>302</v>
      </c>
      <c r="C109" s="338"/>
      <c r="D109" s="338"/>
      <c r="E109" s="338"/>
      <c r="F109" s="338"/>
      <c r="G109" s="338"/>
      <c r="H109" s="338"/>
      <c r="I109" s="338"/>
      <c r="J109" s="338"/>
      <c r="K109" s="338"/>
    </row>
    <row r="110" spans="2:11" x14ac:dyDescent="0.25">
      <c r="B110" s="476" t="s">
        <v>303</v>
      </c>
      <c r="C110" s="476"/>
      <c r="D110" s="476"/>
      <c r="E110" s="476"/>
      <c r="F110" s="476"/>
      <c r="G110" s="476"/>
      <c r="H110" s="476"/>
      <c r="I110" s="476"/>
      <c r="J110" s="476"/>
      <c r="K110" s="476"/>
    </row>
    <row r="111" spans="2:11" x14ac:dyDescent="0.25">
      <c r="B111" s="336" t="s">
        <v>304</v>
      </c>
      <c r="C111" s="338"/>
      <c r="D111" s="338"/>
      <c r="E111" s="338"/>
      <c r="F111" s="338"/>
      <c r="G111" s="338"/>
      <c r="H111" s="338"/>
      <c r="I111" s="338"/>
      <c r="J111" s="338"/>
      <c r="K111" s="338"/>
    </row>
  </sheetData>
  <mergeCells count="60">
    <mergeCell ref="B6:F6"/>
    <mergeCell ref="B66:K66"/>
    <mergeCell ref="B1:G1"/>
    <mergeCell ref="B2:D2"/>
    <mergeCell ref="C3:D3"/>
    <mergeCell ref="B5:F5"/>
    <mergeCell ref="B7:F7"/>
    <mergeCell ref="B8:F8"/>
    <mergeCell ref="B9:F9"/>
    <mergeCell ref="B10:F10"/>
    <mergeCell ref="K10:K11"/>
    <mergeCell ref="B11:F11"/>
    <mergeCell ref="B23:F23"/>
    <mergeCell ref="B12:F12"/>
    <mergeCell ref="B13:F13"/>
    <mergeCell ref="B14:F14"/>
    <mergeCell ref="B15:F15"/>
    <mergeCell ref="B16:F16"/>
    <mergeCell ref="B18:F18"/>
    <mergeCell ref="B19:F19"/>
    <mergeCell ref="B20:F20"/>
    <mergeCell ref="B21:F21"/>
    <mergeCell ref="B22:F22"/>
    <mergeCell ref="B37:K37"/>
    <mergeCell ref="B24:F24"/>
    <mergeCell ref="B25:F25"/>
    <mergeCell ref="B26:F26"/>
    <mergeCell ref="B27:F27"/>
    <mergeCell ref="K27:K28"/>
    <mergeCell ref="B28:F28"/>
    <mergeCell ref="B29:F29"/>
    <mergeCell ref="B31:K31"/>
    <mergeCell ref="B35:K35"/>
    <mergeCell ref="B36:K36"/>
    <mergeCell ref="B57:K57"/>
    <mergeCell ref="B60:K60"/>
    <mergeCell ref="B61:K61"/>
    <mergeCell ref="B63:K63"/>
    <mergeCell ref="B38:K38"/>
    <mergeCell ref="B39:K39"/>
    <mergeCell ref="B40:K40"/>
    <mergeCell ref="B41:K41"/>
    <mergeCell ref="B44:K44"/>
    <mergeCell ref="B45:K45"/>
    <mergeCell ref="B110:K110"/>
    <mergeCell ref="B17:F17"/>
    <mergeCell ref="B81:K81"/>
    <mergeCell ref="B87:K87"/>
    <mergeCell ref="B90:K90"/>
    <mergeCell ref="B92:K92"/>
    <mergeCell ref="B95:K95"/>
    <mergeCell ref="B101:K101"/>
    <mergeCell ref="B65:K65"/>
    <mergeCell ref="B67:K67"/>
    <mergeCell ref="B72:K72"/>
    <mergeCell ref="B73:K73"/>
    <mergeCell ref="B74:K74"/>
    <mergeCell ref="B76:K76"/>
    <mergeCell ref="B53:K53"/>
    <mergeCell ref="B56:K5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topLeftCell="A13" zoomScaleNormal="100" workbookViewId="0">
      <selection activeCell="G38" sqref="G38"/>
    </sheetView>
  </sheetViews>
  <sheetFormatPr baseColWidth="10" defaultColWidth="0" defaultRowHeight="15" zeroHeight="1" x14ac:dyDescent="0.25"/>
  <cols>
    <col min="1" max="1" width="5.5703125" customWidth="1"/>
    <col min="2" max="2" width="9.5703125" customWidth="1"/>
    <col min="3" max="3" width="13.140625" customWidth="1"/>
    <col min="4" max="4" width="13" customWidth="1"/>
    <col min="5" max="5" width="14.28515625" customWidth="1"/>
    <col min="6" max="6" width="24.42578125" customWidth="1"/>
    <col min="7" max="7" width="13.28515625" customWidth="1"/>
    <col min="8" max="8" width="15.28515625" bestFit="1" customWidth="1"/>
    <col min="9" max="9" width="9.5703125" customWidth="1"/>
    <col min="10" max="10" width="19.85546875" customWidth="1"/>
    <col min="11" max="11" width="16.5703125" customWidth="1"/>
    <col min="12" max="16" width="11.42578125" hidden="1" customWidth="1"/>
    <col min="17" max="17" width="29.42578125" hidden="1" customWidth="1"/>
    <col min="18" max="16384" width="11.42578125" hidden="1"/>
  </cols>
  <sheetData>
    <row r="1" spans="2:11" ht="9.75" customHeight="1" x14ac:dyDescent="0.25"/>
    <row r="2" spans="2:11" ht="9.75" customHeight="1" x14ac:dyDescent="0.25"/>
    <row r="3" spans="2:11" x14ac:dyDescent="0.25"/>
    <row r="4" spans="2:11" x14ac:dyDescent="0.25"/>
    <row r="5" spans="2:11" x14ac:dyDescent="0.25"/>
    <row r="6" spans="2:11" x14ac:dyDescent="0.25"/>
    <row r="7" spans="2:11" x14ac:dyDescent="0.25"/>
    <row r="8" spans="2:11" ht="21" x14ac:dyDescent="0.35">
      <c r="B8" s="499" t="s">
        <v>330</v>
      </c>
      <c r="C8" s="499"/>
      <c r="D8" s="499"/>
      <c r="E8" s="499"/>
      <c r="F8" s="499"/>
      <c r="G8" s="499"/>
      <c r="H8" s="499"/>
      <c r="I8" s="344"/>
      <c r="J8" s="344"/>
      <c r="K8" s="345" t="s">
        <v>331</v>
      </c>
    </row>
    <row r="9" spans="2:11" ht="21" x14ac:dyDescent="0.35">
      <c r="B9" s="499"/>
      <c r="C9" s="499"/>
      <c r="D9" s="499"/>
      <c r="E9" s="499"/>
      <c r="F9" s="499"/>
      <c r="G9" s="499"/>
      <c r="H9" s="499"/>
      <c r="I9" s="344"/>
      <c r="J9" s="344"/>
      <c r="K9" s="346">
        <f ca="1">+TODAY()</f>
        <v>42289</v>
      </c>
    </row>
    <row r="10" spans="2:11" x14ac:dyDescent="0.25"/>
    <row r="11" spans="2:11" x14ac:dyDescent="0.25"/>
    <row r="12" spans="2:11" x14ac:dyDescent="0.25">
      <c r="B12" s="500" t="s">
        <v>383</v>
      </c>
      <c r="C12" s="500"/>
      <c r="D12" s="500"/>
      <c r="E12" s="500"/>
      <c r="F12" s="500"/>
      <c r="G12" s="500"/>
      <c r="H12" s="500"/>
      <c r="I12" s="500"/>
      <c r="J12" s="500"/>
      <c r="K12" s="500"/>
    </row>
    <row r="13" spans="2:11" x14ac:dyDescent="0.25">
      <c r="B13" s="500"/>
      <c r="C13" s="500"/>
      <c r="D13" s="500"/>
      <c r="E13" s="500"/>
      <c r="F13" s="500"/>
      <c r="G13" s="500"/>
      <c r="H13" s="500"/>
      <c r="I13" s="500"/>
      <c r="J13" s="500"/>
      <c r="K13" s="500"/>
    </row>
    <row r="14" spans="2:11" x14ac:dyDescent="0.25"/>
    <row r="15" spans="2:11" ht="18" x14ac:dyDescent="0.25">
      <c r="C15" s="347" t="s">
        <v>332</v>
      </c>
      <c r="F15" s="347" t="s">
        <v>335</v>
      </c>
    </row>
    <row r="16" spans="2:11" ht="6.75" customHeight="1" x14ac:dyDescent="0.25">
      <c r="C16" s="348"/>
      <c r="F16" s="348"/>
    </row>
    <row r="17" spans="2:11" ht="18" x14ac:dyDescent="0.25">
      <c r="C17" s="348" t="s">
        <v>333</v>
      </c>
      <c r="F17" s="348" t="s">
        <v>336</v>
      </c>
    </row>
    <row r="18" spans="2:11" ht="6.75" customHeight="1" x14ac:dyDescent="0.25">
      <c r="C18" s="348"/>
      <c r="F18" s="348"/>
    </row>
    <row r="19" spans="2:11" ht="18" x14ac:dyDescent="0.25">
      <c r="C19" s="348" t="s">
        <v>334</v>
      </c>
      <c r="F19" s="348" t="str">
        <f>+F15</f>
        <v>Daniel Lara</v>
      </c>
    </row>
    <row r="20" spans="2:11" x14ac:dyDescent="0.25"/>
    <row r="21" spans="2:11" x14ac:dyDescent="0.25">
      <c r="B21" s="500" t="s">
        <v>337</v>
      </c>
      <c r="C21" s="500"/>
      <c r="D21" s="500"/>
      <c r="E21" s="500"/>
      <c r="F21" s="500"/>
      <c r="G21" s="500"/>
      <c r="H21" s="500"/>
      <c r="I21" s="500"/>
      <c r="J21" s="500"/>
      <c r="K21" s="500"/>
    </row>
    <row r="22" spans="2:11" x14ac:dyDescent="0.25">
      <c r="B22" s="500"/>
      <c r="C22" s="500"/>
      <c r="D22" s="500"/>
      <c r="E22" s="500"/>
      <c r="F22" s="500"/>
      <c r="G22" s="500"/>
      <c r="H22" s="500"/>
      <c r="I22" s="500"/>
      <c r="J22" s="500"/>
      <c r="K22" s="500"/>
    </row>
    <row r="23" spans="2:11" x14ac:dyDescent="0.25"/>
    <row r="24" spans="2:11" x14ac:dyDescent="0.25"/>
    <row r="25" spans="2:11" x14ac:dyDescent="0.25">
      <c r="B25" s="500" t="s">
        <v>338</v>
      </c>
      <c r="C25" s="500"/>
      <c r="D25" s="500"/>
      <c r="E25" s="500"/>
      <c r="F25" s="500"/>
      <c r="G25" s="500"/>
      <c r="H25" s="500"/>
      <c r="I25" s="500"/>
      <c r="J25" s="500"/>
      <c r="K25" s="500"/>
    </row>
    <row r="26" spans="2:11" x14ac:dyDescent="0.25">
      <c r="B26" s="500"/>
      <c r="C26" s="500"/>
      <c r="D26" s="500"/>
      <c r="E26" s="500"/>
      <c r="F26" s="500"/>
      <c r="G26" s="500"/>
      <c r="H26" s="500"/>
      <c r="I26" s="500"/>
      <c r="J26" s="500"/>
      <c r="K26" s="500"/>
    </row>
    <row r="27" spans="2:11" x14ac:dyDescent="0.25"/>
    <row r="28" spans="2:11" ht="22.5" customHeight="1" x14ac:dyDescent="0.25">
      <c r="C28" s="502" t="s">
        <v>339</v>
      </c>
      <c r="D28" s="502"/>
      <c r="E28" s="502" t="s">
        <v>340</v>
      </c>
      <c r="F28" s="501" t="s">
        <v>341</v>
      </c>
      <c r="G28" s="501"/>
      <c r="H28" s="501"/>
      <c r="I28" s="501"/>
      <c r="J28" s="501"/>
    </row>
    <row r="29" spans="2:11" ht="34.5" customHeight="1" x14ac:dyDescent="0.25">
      <c r="C29" s="502"/>
      <c r="D29" s="502"/>
      <c r="E29" s="502"/>
      <c r="F29" s="349" t="s">
        <v>342</v>
      </c>
      <c r="G29" s="349" t="s">
        <v>343</v>
      </c>
      <c r="H29" s="507" t="s">
        <v>344</v>
      </c>
      <c r="I29" s="508"/>
      <c r="J29" s="349" t="s">
        <v>345</v>
      </c>
    </row>
    <row r="30" spans="2:11" ht="39" customHeight="1" x14ac:dyDescent="0.25">
      <c r="C30" s="505" t="s">
        <v>346</v>
      </c>
      <c r="D30" s="505"/>
      <c r="E30" s="503" t="s">
        <v>352</v>
      </c>
      <c r="F30" s="506" t="s">
        <v>347</v>
      </c>
      <c r="G30" s="506"/>
      <c r="H30" s="506"/>
      <c r="I30" s="506"/>
      <c r="J30" s="506"/>
    </row>
    <row r="31" spans="2:11" ht="43.5" customHeight="1" x14ac:dyDescent="0.25">
      <c r="C31" s="505"/>
      <c r="D31" s="505"/>
      <c r="E31" s="504"/>
      <c r="F31" s="350" t="s">
        <v>348</v>
      </c>
      <c r="G31" s="350" t="s">
        <v>349</v>
      </c>
      <c r="H31" s="509" t="s">
        <v>350</v>
      </c>
      <c r="I31" s="510"/>
      <c r="J31" s="350" t="s">
        <v>351</v>
      </c>
    </row>
    <row r="32" spans="2:11" x14ac:dyDescent="0.25"/>
    <row r="33" spans="2:19" x14ac:dyDescent="0.25">
      <c r="H33" s="136"/>
      <c r="I33" s="136"/>
    </row>
    <row r="34" spans="2:19" x14ac:dyDescent="0.25">
      <c r="B34" s="500" t="s">
        <v>353</v>
      </c>
      <c r="C34" s="500"/>
      <c r="D34" s="500"/>
      <c r="E34" s="500"/>
      <c r="F34" s="500"/>
      <c r="G34" s="500"/>
      <c r="H34" s="500"/>
      <c r="I34" s="500"/>
      <c r="J34" s="500"/>
      <c r="K34" s="500"/>
    </row>
    <row r="35" spans="2:19" x14ac:dyDescent="0.25">
      <c r="B35" s="500"/>
      <c r="C35" s="500"/>
      <c r="D35" s="500"/>
      <c r="E35" s="500"/>
      <c r="F35" s="500"/>
      <c r="G35" s="500"/>
      <c r="H35" s="500"/>
      <c r="I35" s="500"/>
      <c r="J35" s="500"/>
      <c r="K35" s="500"/>
    </row>
    <row r="36" spans="2:19" x14ac:dyDescent="0.25">
      <c r="H36" s="136"/>
      <c r="I36" s="136"/>
    </row>
    <row r="37" spans="2:19" ht="18" x14ac:dyDescent="0.25">
      <c r="C37" s="348" t="s">
        <v>354</v>
      </c>
      <c r="D37" s="348"/>
    </row>
    <row r="38" spans="2:19" ht="18" x14ac:dyDescent="0.25">
      <c r="C38" s="351" t="s">
        <v>355</v>
      </c>
      <c r="D38" s="348" t="str">
        <f>+"Cargar nueva Ficha Técnica para producto  "&amp;'Carga de Planes'!F53</f>
        <v>Cargar nueva Ficha Técnica para producto  IIPSL2005050-0715</v>
      </c>
    </row>
    <row r="39" spans="2:19" x14ac:dyDescent="0.25">
      <c r="P39" s="354" t="s">
        <v>369</v>
      </c>
      <c r="Q39" s="356" t="s">
        <v>370</v>
      </c>
      <c r="R39" t="s">
        <v>371</v>
      </c>
    </row>
    <row r="40" spans="2:19" x14ac:dyDescent="0.25">
      <c r="O40" t="s">
        <v>73</v>
      </c>
      <c r="P40" s="352">
        <v>49</v>
      </c>
      <c r="Q40" s="353" t="s">
        <v>366</v>
      </c>
      <c r="R40" t="s">
        <v>372</v>
      </c>
      <c r="S40" s="355"/>
    </row>
    <row r="41" spans="2:19" x14ac:dyDescent="0.25">
      <c r="O41" t="s">
        <v>72</v>
      </c>
      <c r="P41" s="352">
        <v>50</v>
      </c>
      <c r="Q41" s="353" t="s">
        <v>367</v>
      </c>
      <c r="R41" s="355" t="s">
        <v>381</v>
      </c>
      <c r="S41" s="355"/>
    </row>
    <row r="42" spans="2:19" x14ac:dyDescent="0.25">
      <c r="B42" s="500" t="s">
        <v>356</v>
      </c>
      <c r="C42" s="500"/>
      <c r="D42" s="500"/>
      <c r="E42" s="500"/>
      <c r="F42" s="500"/>
      <c r="G42" s="500"/>
      <c r="H42" s="500"/>
      <c r="I42" s="500"/>
      <c r="J42" s="500"/>
      <c r="K42" s="500"/>
      <c r="O42" t="s">
        <v>71</v>
      </c>
      <c r="P42" s="352">
        <v>51</v>
      </c>
      <c r="Q42" s="353" t="s">
        <v>368</v>
      </c>
      <c r="R42" s="355" t="s">
        <v>382</v>
      </c>
      <c r="S42" s="355"/>
    </row>
    <row r="43" spans="2:19" x14ac:dyDescent="0.25">
      <c r="B43" s="500"/>
      <c r="C43" s="500"/>
      <c r="D43" s="500"/>
      <c r="E43" s="500"/>
      <c r="F43" s="500"/>
      <c r="G43" s="500"/>
      <c r="H43" s="500"/>
      <c r="I43" s="500"/>
      <c r="J43" s="500"/>
      <c r="K43" s="500"/>
    </row>
    <row r="44" spans="2:19" x14ac:dyDescent="0.25"/>
    <row r="45" spans="2:19" x14ac:dyDescent="0.25"/>
    <row r="46" spans="2:19" ht="18" x14ac:dyDescent="0.25">
      <c r="B46" s="347" t="s">
        <v>357</v>
      </c>
      <c r="E46" s="348" t="s">
        <v>358</v>
      </c>
    </row>
    <row r="47" spans="2:19" x14ac:dyDescent="0.25"/>
    <row r="48" spans="2:19" x14ac:dyDescent="0.25"/>
    <row r="49" spans="2:7" ht="18" x14ac:dyDescent="0.25">
      <c r="E49" s="348" t="s">
        <v>359</v>
      </c>
      <c r="F49" s="348"/>
      <c r="G49" s="357">
        <v>242</v>
      </c>
    </row>
    <row r="50" spans="2:7" ht="18" x14ac:dyDescent="0.25">
      <c r="E50" s="348" t="s">
        <v>360</v>
      </c>
      <c r="F50" s="348"/>
      <c r="G50" s="357">
        <v>6</v>
      </c>
    </row>
    <row r="51" spans="2:7" ht="18" x14ac:dyDescent="0.25">
      <c r="E51" s="348" t="s">
        <v>361</v>
      </c>
      <c r="F51" s="348"/>
      <c r="G51" s="348" t="str">
        <f>+'Carga de Planes'!F53</f>
        <v>IIPSL2005050-0715</v>
      </c>
    </row>
    <row r="52" spans="2:7" ht="18" x14ac:dyDescent="0.25">
      <c r="E52" s="348" t="s">
        <v>362</v>
      </c>
      <c r="F52" s="348"/>
      <c r="G52" s="348" t="str">
        <f>+"IntegralAccess "&amp;plan</f>
        <v>IntegralAccess Plata</v>
      </c>
    </row>
    <row r="53" spans="2:7" ht="18" x14ac:dyDescent="0.25">
      <c r="E53" s="348" t="s">
        <v>363</v>
      </c>
      <c r="F53" s="348"/>
      <c r="G53" s="348" t="s">
        <v>365</v>
      </c>
    </row>
    <row r="54" spans="2:7" ht="18" x14ac:dyDescent="0.25">
      <c r="E54" s="348" t="s">
        <v>364</v>
      </c>
      <c r="F54" s="348"/>
      <c r="G54" s="348" t="str">
        <f>+VLOOKUP(plan,$O$40:$R$42,4,FALSE)</f>
        <v>50 INTEGRAL INTEGRA PLUS</v>
      </c>
    </row>
    <row r="55" spans="2:7" x14ac:dyDescent="0.25"/>
    <row r="56" spans="2:7" s="355" customFormat="1" x14ac:dyDescent="0.25"/>
    <row r="57" spans="2:7" s="355" customFormat="1" x14ac:dyDescent="0.25"/>
    <row r="58" spans="2:7" s="355" customFormat="1" x14ac:dyDescent="0.25"/>
    <row r="59" spans="2:7" x14ac:dyDescent="0.25"/>
    <row r="60" spans="2:7" ht="18" x14ac:dyDescent="0.25">
      <c r="B60" s="347" t="s">
        <v>379</v>
      </c>
      <c r="E60" s="348" t="s">
        <v>393</v>
      </c>
    </row>
    <row r="61" spans="2:7" s="355" customFormat="1" ht="18" x14ac:dyDescent="0.25">
      <c r="B61" s="347"/>
      <c r="E61" s="348"/>
    </row>
    <row r="62" spans="2:7" s="355" customFormat="1" ht="18" x14ac:dyDescent="0.25">
      <c r="B62" s="347"/>
      <c r="E62" s="348"/>
    </row>
    <row r="63" spans="2:7" s="355" customFormat="1" ht="18" x14ac:dyDescent="0.25">
      <c r="B63" s="347"/>
      <c r="E63" s="348"/>
    </row>
    <row r="64" spans="2:7" s="355" customFormat="1" ht="18" x14ac:dyDescent="0.25">
      <c r="B64" s="347"/>
      <c r="E64" s="348"/>
    </row>
    <row r="65" spans="2:6" s="355" customFormat="1" ht="18" x14ac:dyDescent="0.25">
      <c r="B65" s="347"/>
      <c r="E65" s="348"/>
    </row>
    <row r="66" spans="2:6" s="355" customFormat="1" ht="18" x14ac:dyDescent="0.25">
      <c r="B66" s="347"/>
      <c r="E66" s="348"/>
    </row>
    <row r="67" spans="2:6" s="355" customFormat="1" ht="18" x14ac:dyDescent="0.25">
      <c r="B67" s="347"/>
      <c r="E67" s="348"/>
    </row>
    <row r="68" spans="2:6" s="355" customFormat="1" ht="18" x14ac:dyDescent="0.25">
      <c r="B68" s="347"/>
      <c r="E68" s="348"/>
    </row>
    <row r="69" spans="2:6" s="355" customFormat="1" ht="18" x14ac:dyDescent="0.25">
      <c r="B69" s="347"/>
      <c r="E69" s="348"/>
    </row>
    <row r="70" spans="2:6" s="355" customFormat="1" ht="18" x14ac:dyDescent="0.25">
      <c r="B70" s="347"/>
      <c r="E70" s="348"/>
    </row>
    <row r="71" spans="2:6" s="355" customFormat="1" ht="18" x14ac:dyDescent="0.25">
      <c r="B71" s="347" t="s">
        <v>380</v>
      </c>
      <c r="E71" s="348"/>
    </row>
    <row r="72" spans="2:6" x14ac:dyDescent="0.25">
      <c r="F72">
        <v>1</v>
      </c>
    </row>
    <row r="73" spans="2:6" x14ac:dyDescent="0.25"/>
    <row r="74" spans="2:6" x14ac:dyDescent="0.25"/>
    <row r="75" spans="2:6" x14ac:dyDescent="0.25"/>
    <row r="76" spans="2:6" x14ac:dyDescent="0.25"/>
    <row r="77" spans="2:6" s="355" customFormat="1" x14ac:dyDescent="0.25"/>
    <row r="78" spans="2:6" s="355" customFormat="1" x14ac:dyDescent="0.25"/>
    <row r="79" spans="2:6" s="355" customFormat="1" x14ac:dyDescent="0.25"/>
    <row r="80" spans="2:6" s="355" customFormat="1" x14ac:dyDescent="0.25"/>
    <row r="81" spans="2:11" s="355" customFormat="1" x14ac:dyDescent="0.25"/>
    <row r="82" spans="2:11" s="355" customFormat="1" x14ac:dyDescent="0.25"/>
    <row r="83" spans="2:11" s="355" customFormat="1" x14ac:dyDescent="0.25"/>
    <row r="84" spans="2:11" s="355" customFormat="1" x14ac:dyDescent="0.25"/>
    <row r="85" spans="2:11" s="355" customFormat="1" x14ac:dyDescent="0.25"/>
    <row r="86" spans="2:11" x14ac:dyDescent="0.25"/>
    <row r="87" spans="2:11" x14ac:dyDescent="0.25">
      <c r="B87" s="500" t="s">
        <v>384</v>
      </c>
      <c r="C87" s="500"/>
      <c r="D87" s="500"/>
      <c r="E87" s="500"/>
      <c r="F87" s="500"/>
      <c r="G87" s="500"/>
      <c r="H87" s="500"/>
      <c r="I87" s="500"/>
      <c r="J87" s="500"/>
      <c r="K87" s="500"/>
    </row>
    <row r="88" spans="2:11" x14ac:dyDescent="0.25">
      <c r="B88" s="500"/>
      <c r="C88" s="500"/>
      <c r="D88" s="500"/>
      <c r="E88" s="500"/>
      <c r="F88" s="500"/>
      <c r="G88" s="500"/>
      <c r="H88" s="500"/>
      <c r="I88" s="500"/>
      <c r="J88" s="500"/>
      <c r="K88" s="500"/>
    </row>
    <row r="89" spans="2:11" x14ac:dyDescent="0.25"/>
    <row r="90" spans="2:11" x14ac:dyDescent="0.25"/>
    <row r="91" spans="2:11" x14ac:dyDescent="0.25">
      <c r="B91" s="500" t="s">
        <v>385</v>
      </c>
      <c r="C91" s="500"/>
      <c r="D91" s="500"/>
      <c r="E91" s="500"/>
      <c r="F91" s="500"/>
      <c r="G91" s="500"/>
      <c r="H91" s="500"/>
      <c r="I91" s="500"/>
      <c r="J91" s="500"/>
      <c r="K91" s="500"/>
    </row>
    <row r="92" spans="2:11" x14ac:dyDescent="0.25">
      <c r="B92" s="500"/>
      <c r="C92" s="500"/>
      <c r="D92" s="500"/>
      <c r="E92" s="500"/>
      <c r="F92" s="500"/>
      <c r="G92" s="500"/>
      <c r="H92" s="500"/>
      <c r="I92" s="500"/>
      <c r="J92" s="500"/>
      <c r="K92" s="500"/>
    </row>
    <row r="93" spans="2:11" x14ac:dyDescent="0.25"/>
    <row r="94" spans="2:11" x14ac:dyDescent="0.25"/>
    <row r="95" spans="2:11" x14ac:dyDescent="0.25">
      <c r="B95" s="500" t="s">
        <v>373</v>
      </c>
      <c r="C95" s="500"/>
      <c r="D95" s="500"/>
      <c r="E95" s="500"/>
      <c r="F95" s="500"/>
      <c r="G95" s="500"/>
      <c r="H95" s="500"/>
      <c r="I95" s="500"/>
      <c r="J95" s="500"/>
      <c r="K95" s="500"/>
    </row>
    <row r="96" spans="2:11" x14ac:dyDescent="0.25">
      <c r="B96" s="500"/>
      <c r="C96" s="500"/>
      <c r="D96" s="500"/>
      <c r="E96" s="500"/>
      <c r="F96" s="500"/>
      <c r="G96" s="500"/>
      <c r="H96" s="500"/>
      <c r="I96" s="500"/>
      <c r="J96" s="500"/>
      <c r="K96" s="500"/>
    </row>
    <row r="97" spans="3:10" x14ac:dyDescent="0.25"/>
    <row r="98" spans="3:10" x14ac:dyDescent="0.25"/>
    <row r="99" spans="3:10" x14ac:dyDescent="0.25"/>
    <row r="100" spans="3:10" ht="19.5" customHeight="1" x14ac:dyDescent="0.25">
      <c r="C100" s="514" t="s">
        <v>374</v>
      </c>
      <c r="D100" s="514"/>
      <c r="E100" s="514"/>
      <c r="F100" s="514" t="s">
        <v>375</v>
      </c>
      <c r="G100" s="514"/>
      <c r="H100" s="515" t="s">
        <v>376</v>
      </c>
      <c r="I100" s="515"/>
      <c r="J100" s="515"/>
    </row>
    <row r="101" spans="3:10" ht="22.5" customHeight="1" x14ac:dyDescent="0.25">
      <c r="C101" s="514"/>
      <c r="D101" s="514"/>
      <c r="E101" s="514"/>
      <c r="F101" s="514"/>
      <c r="G101" s="514"/>
      <c r="H101" s="516">
        <v>42187</v>
      </c>
      <c r="I101" s="516"/>
      <c r="J101" s="516"/>
    </row>
    <row r="102" spans="3:10" ht="18" customHeight="1" x14ac:dyDescent="0.25">
      <c r="C102" s="513" t="s">
        <v>377</v>
      </c>
      <c r="D102" s="513"/>
      <c r="E102" s="513"/>
      <c r="F102" s="512">
        <v>42186</v>
      </c>
      <c r="G102" s="512"/>
      <c r="H102" s="511"/>
      <c r="I102" s="511"/>
      <c r="J102" s="511"/>
    </row>
    <row r="103" spans="3:10" ht="18" customHeight="1" x14ac:dyDescent="0.25">
      <c r="C103" s="513"/>
      <c r="D103" s="513"/>
      <c r="E103" s="513"/>
      <c r="F103" s="512"/>
      <c r="G103" s="512"/>
      <c r="H103" s="511"/>
      <c r="I103" s="511"/>
      <c r="J103" s="511"/>
    </row>
    <row r="104" spans="3:10" ht="18" customHeight="1" x14ac:dyDescent="0.25">
      <c r="C104" s="513"/>
      <c r="D104" s="513"/>
      <c r="E104" s="513"/>
      <c r="F104" s="512"/>
      <c r="G104" s="512"/>
      <c r="H104" s="511"/>
      <c r="I104" s="511"/>
      <c r="J104" s="511"/>
    </row>
    <row r="105" spans="3:10" ht="24" customHeight="1" x14ac:dyDescent="0.25">
      <c r="C105" s="513"/>
      <c r="D105" s="513"/>
      <c r="E105" s="513"/>
      <c r="F105" s="512"/>
      <c r="G105" s="512"/>
      <c r="H105" s="511" t="s">
        <v>378</v>
      </c>
      <c r="I105" s="511"/>
      <c r="J105" s="511"/>
    </row>
    <row r="106" spans="3:10" s="355" customFormat="1" ht="24" customHeight="1" x14ac:dyDescent="0.25">
      <c r="C106" s="358"/>
      <c r="D106" s="358"/>
      <c r="E106" s="358"/>
      <c r="F106" s="359"/>
      <c r="G106" s="359"/>
      <c r="H106" s="360"/>
      <c r="I106" s="360"/>
      <c r="J106" s="360"/>
    </row>
    <row r="107" spans="3:10" s="355" customFormat="1" ht="24" customHeight="1" x14ac:dyDescent="0.25">
      <c r="C107" s="358"/>
      <c r="D107" s="358"/>
      <c r="E107" s="358"/>
      <c r="F107" s="359"/>
      <c r="G107" s="359"/>
      <c r="H107" s="360"/>
      <c r="I107" s="360"/>
      <c r="J107" s="360"/>
    </row>
    <row r="108" spans="3:10" s="355" customFormat="1" ht="24" customHeight="1" x14ac:dyDescent="0.25">
      <c r="C108" s="358"/>
      <c r="D108" s="358"/>
      <c r="E108" s="358"/>
      <c r="F108" s="359"/>
      <c r="G108" s="359"/>
      <c r="H108" s="360"/>
      <c r="I108" s="360"/>
      <c r="J108" s="360"/>
    </row>
    <row r="109" spans="3:10" s="355" customFormat="1" ht="24" customHeight="1" x14ac:dyDescent="0.25">
      <c r="C109" s="358"/>
      <c r="D109" s="358"/>
      <c r="E109" s="358"/>
      <c r="F109" s="359"/>
      <c r="G109" s="359"/>
      <c r="H109" s="360"/>
      <c r="I109" s="360"/>
      <c r="J109" s="360"/>
    </row>
    <row r="110" spans="3:10" s="355" customFormat="1" ht="24" customHeight="1" x14ac:dyDescent="0.25">
      <c r="C110" s="358"/>
      <c r="D110" s="358"/>
      <c r="E110" s="358"/>
      <c r="F110" s="359"/>
      <c r="G110" s="359"/>
      <c r="H110" s="360"/>
      <c r="I110" s="360"/>
      <c r="J110" s="360"/>
    </row>
    <row r="111" spans="3:10" s="355" customFormat="1" ht="24" customHeight="1" x14ac:dyDescent="0.25">
      <c r="C111" s="358"/>
      <c r="D111" s="358"/>
      <c r="E111" s="358"/>
      <c r="F111" s="359"/>
      <c r="G111" s="359"/>
      <c r="H111" s="360"/>
      <c r="I111" s="360"/>
      <c r="J111" s="360"/>
    </row>
    <row r="112" spans="3:10" s="355" customFormat="1" ht="24" customHeight="1" x14ac:dyDescent="0.25">
      <c r="C112" s="358"/>
      <c r="D112" s="358"/>
      <c r="E112" s="358"/>
      <c r="F112" s="359"/>
      <c r="G112" s="359"/>
      <c r="H112" s="360"/>
      <c r="I112" s="360"/>
      <c r="J112" s="360"/>
    </row>
    <row r="113" spans="3:10" s="355" customFormat="1" ht="24" customHeight="1" x14ac:dyDescent="0.25">
      <c r="C113" s="358"/>
      <c r="D113" s="358"/>
      <c r="E113" s="358"/>
      <c r="F113" s="359"/>
      <c r="G113" s="359"/>
      <c r="H113" s="360"/>
      <c r="I113" s="360"/>
      <c r="J113" s="360"/>
    </row>
    <row r="114" spans="3:10" s="355" customFormat="1" ht="24" customHeight="1" x14ac:dyDescent="0.25">
      <c r="C114" s="358"/>
      <c r="D114" s="358"/>
      <c r="E114" s="358"/>
      <c r="F114" s="359"/>
      <c r="G114" s="359"/>
      <c r="H114" s="360"/>
      <c r="I114" s="360"/>
      <c r="J114" s="360"/>
    </row>
    <row r="115" spans="3:10" s="355" customFormat="1" ht="24" customHeight="1" x14ac:dyDescent="0.25">
      <c r="C115" s="358"/>
      <c r="D115" s="358"/>
      <c r="E115" s="358"/>
      <c r="F115" s="359"/>
      <c r="G115" s="359"/>
      <c r="H115" s="360"/>
      <c r="I115" s="360"/>
      <c r="J115" s="360"/>
    </row>
    <row r="116" spans="3:10" s="355" customFormat="1" ht="24" customHeight="1" x14ac:dyDescent="0.25">
      <c r="C116" s="358"/>
      <c r="D116" s="358"/>
      <c r="E116" s="358"/>
      <c r="F116" s="359"/>
      <c r="G116" s="359"/>
      <c r="H116" s="360"/>
      <c r="I116" s="360"/>
      <c r="J116" s="360"/>
    </row>
    <row r="117" spans="3:10" s="355" customFormat="1" ht="24" customHeight="1" x14ac:dyDescent="0.25">
      <c r="C117" s="358"/>
      <c r="D117" s="358"/>
      <c r="E117" s="358"/>
      <c r="F117" s="359"/>
      <c r="G117" s="359"/>
      <c r="H117" s="360"/>
      <c r="I117" s="360"/>
      <c r="J117" s="360"/>
    </row>
    <row r="118" spans="3:10" s="355" customFormat="1" ht="24" customHeight="1" x14ac:dyDescent="0.25">
      <c r="C118" s="358"/>
      <c r="D118" s="358"/>
      <c r="E118" s="358"/>
      <c r="F118" s="359"/>
      <c r="G118" s="359"/>
      <c r="H118" s="360"/>
      <c r="I118" s="360"/>
      <c r="J118" s="360"/>
    </row>
    <row r="119" spans="3:10" s="355" customFormat="1" ht="24" customHeight="1" x14ac:dyDescent="0.25">
      <c r="C119" s="358"/>
      <c r="D119" s="358"/>
      <c r="E119" s="358"/>
      <c r="F119" s="359"/>
      <c r="G119" s="359"/>
      <c r="H119" s="360"/>
      <c r="I119" s="360"/>
      <c r="J119" s="360"/>
    </row>
    <row r="120" spans="3:10" s="355" customFormat="1" ht="24" customHeight="1" x14ac:dyDescent="0.25">
      <c r="C120" s="358"/>
      <c r="D120" s="358"/>
      <c r="E120" s="358"/>
      <c r="F120" s="359"/>
      <c r="G120" s="359"/>
      <c r="H120" s="360"/>
      <c r="I120" s="360"/>
      <c r="J120" s="360"/>
    </row>
    <row r="121" spans="3:10" s="355" customFormat="1" ht="24" customHeight="1" x14ac:dyDescent="0.25">
      <c r="C121" s="358"/>
      <c r="D121" s="358"/>
      <c r="E121" s="358"/>
      <c r="F121" s="359"/>
      <c r="G121" s="359"/>
      <c r="H121" s="360"/>
      <c r="I121" s="360"/>
      <c r="J121" s="360"/>
    </row>
    <row r="122" spans="3:10" s="355" customFormat="1" ht="24" customHeight="1" x14ac:dyDescent="0.25">
      <c r="C122" s="358"/>
      <c r="D122" s="358"/>
      <c r="E122" s="358"/>
      <c r="F122" s="359"/>
      <c r="G122" s="359"/>
      <c r="H122" s="360"/>
      <c r="I122" s="360"/>
      <c r="J122" s="360"/>
    </row>
    <row r="123" spans="3:10" s="355" customFormat="1" ht="24" customHeight="1" x14ac:dyDescent="0.25">
      <c r="C123" s="358"/>
      <c r="D123" s="358"/>
      <c r="E123" s="358"/>
      <c r="F123" s="359"/>
      <c r="G123" s="359"/>
      <c r="H123" s="360"/>
      <c r="I123" s="360"/>
      <c r="J123" s="360"/>
    </row>
    <row r="124" spans="3:10" s="355" customFormat="1" ht="24" customHeight="1" x14ac:dyDescent="0.25">
      <c r="C124" s="358"/>
      <c r="D124" s="358"/>
      <c r="E124" s="358"/>
      <c r="F124" s="359"/>
      <c r="G124" s="359"/>
      <c r="H124" s="360"/>
      <c r="I124" s="360"/>
      <c r="J124" s="360"/>
    </row>
    <row r="125" spans="3:10" s="355" customFormat="1" ht="24" customHeight="1" x14ac:dyDescent="0.25">
      <c r="C125" s="358"/>
      <c r="D125" s="358"/>
      <c r="E125" s="358"/>
      <c r="F125" s="359"/>
      <c r="G125" s="359"/>
      <c r="H125" s="360"/>
      <c r="I125" s="360"/>
      <c r="J125" s="360"/>
    </row>
    <row r="126" spans="3:10" s="355" customFormat="1" ht="24" customHeight="1" x14ac:dyDescent="0.25">
      <c r="C126" s="358"/>
      <c r="D126" s="358"/>
      <c r="E126" s="358"/>
      <c r="F126" s="359"/>
      <c r="G126" s="359"/>
      <c r="H126" s="360"/>
      <c r="I126" s="360"/>
      <c r="J126" s="360"/>
    </row>
    <row r="127" spans="3:10" s="355" customFormat="1" ht="24" customHeight="1" x14ac:dyDescent="0.25">
      <c r="C127" s="358"/>
      <c r="D127" s="358"/>
      <c r="E127" s="358"/>
      <c r="F127" s="359"/>
      <c r="G127" s="359"/>
      <c r="H127" s="360"/>
      <c r="I127" s="360"/>
      <c r="J127" s="360"/>
    </row>
    <row r="128" spans="3:10" s="355" customFormat="1" ht="24" customHeight="1" x14ac:dyDescent="0.25">
      <c r="C128" s="358"/>
      <c r="D128" s="358"/>
      <c r="E128" s="358"/>
      <c r="F128" s="359"/>
      <c r="G128" s="359"/>
      <c r="H128" s="360"/>
      <c r="I128" s="360"/>
      <c r="J128" s="360"/>
    </row>
    <row r="129" spans="2:10" s="355" customFormat="1" ht="24" customHeight="1" x14ac:dyDescent="0.25">
      <c r="C129" s="358"/>
      <c r="D129" s="358"/>
      <c r="E129" s="358"/>
      <c r="F129" s="359"/>
      <c r="G129" s="359"/>
      <c r="H129" s="360"/>
      <c r="I129" s="360"/>
      <c r="J129" s="360"/>
    </row>
    <row r="130" spans="2:10" s="355" customFormat="1" ht="24" customHeight="1" x14ac:dyDescent="0.25">
      <c r="C130" s="358"/>
      <c r="D130" s="358"/>
      <c r="E130" s="358"/>
      <c r="F130" s="359"/>
      <c r="G130" s="359"/>
      <c r="H130" s="360"/>
      <c r="I130" s="360"/>
      <c r="J130" s="360"/>
    </row>
    <row r="131" spans="2:10" s="355" customFormat="1" ht="24" customHeight="1" x14ac:dyDescent="0.25">
      <c r="C131" s="358"/>
      <c r="D131" s="358"/>
      <c r="E131" s="358"/>
      <c r="F131" s="359"/>
      <c r="G131" s="359"/>
      <c r="H131" s="360"/>
      <c r="I131" s="360"/>
      <c r="J131" s="360"/>
    </row>
    <row r="132" spans="2:10" s="355" customFormat="1" ht="24" customHeight="1" x14ac:dyDescent="0.25">
      <c r="C132" s="358"/>
      <c r="D132" s="358"/>
      <c r="E132" s="358"/>
      <c r="F132" s="359"/>
      <c r="G132" s="359"/>
      <c r="H132" s="360"/>
      <c r="I132" s="360"/>
      <c r="J132" s="360"/>
    </row>
    <row r="133" spans="2:10" s="355" customFormat="1" ht="24" customHeight="1" x14ac:dyDescent="0.25">
      <c r="C133" s="358"/>
      <c r="D133" s="358"/>
      <c r="E133" s="358"/>
      <c r="F133" s="359"/>
      <c r="G133" s="359"/>
      <c r="H133" s="360"/>
      <c r="I133" s="360"/>
      <c r="J133" s="360"/>
    </row>
    <row r="134" spans="2:10" s="355" customFormat="1" ht="24" customHeight="1" x14ac:dyDescent="0.25">
      <c r="B134" s="347" t="s">
        <v>380</v>
      </c>
      <c r="E134" s="348"/>
      <c r="G134" s="359"/>
      <c r="H134" s="360"/>
      <c r="I134" s="360"/>
      <c r="J134" s="360"/>
    </row>
    <row r="135" spans="2:10" s="355" customFormat="1" ht="24" customHeight="1" x14ac:dyDescent="0.25">
      <c r="F135" s="355">
        <v>2</v>
      </c>
      <c r="G135" s="359"/>
      <c r="H135" s="360"/>
      <c r="I135" s="360"/>
      <c r="J135" s="360"/>
    </row>
    <row r="136" spans="2:10" x14ac:dyDescent="0.25"/>
    <row r="137" spans="2:10" x14ac:dyDescent="0.25"/>
  </sheetData>
  <mergeCells count="25">
    <mergeCell ref="H105:J105"/>
    <mergeCell ref="F102:G105"/>
    <mergeCell ref="C102:E105"/>
    <mergeCell ref="B34:K35"/>
    <mergeCell ref="B42:K43"/>
    <mergeCell ref="B87:K88"/>
    <mergeCell ref="B91:K92"/>
    <mergeCell ref="B95:K96"/>
    <mergeCell ref="C100:E101"/>
    <mergeCell ref="F100:G101"/>
    <mergeCell ref="H100:J100"/>
    <mergeCell ref="H101:J101"/>
    <mergeCell ref="H102:J104"/>
    <mergeCell ref="E30:E31"/>
    <mergeCell ref="C30:D31"/>
    <mergeCell ref="F30:J30"/>
    <mergeCell ref="H29:I29"/>
    <mergeCell ref="H31:I31"/>
    <mergeCell ref="B8:H9"/>
    <mergeCell ref="B12:K13"/>
    <mergeCell ref="B21:K22"/>
    <mergeCell ref="B25:K26"/>
    <mergeCell ref="F28:J28"/>
    <mergeCell ref="E28:E29"/>
    <mergeCell ref="C28:D29"/>
  </mergeCells>
  <pageMargins left="0.70866141732283472" right="0.70866141732283472" top="0.74803149606299213" bottom="0.74803149606299213" header="0.31496062992125984" footer="0.31496062992125984"/>
  <pageSetup scale="57" fitToHeight="3" orientation="portrait" horizontalDpi="300" verticalDpi="300" r:id="rId1"/>
  <rowBreaks count="1" manualBreakCount="1">
    <brk id="7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Cotización</vt:lpstr>
      <vt:lpstr>Calculos</vt:lpstr>
      <vt:lpstr>Coberturas</vt:lpstr>
      <vt:lpstr>Carga de Planes</vt:lpstr>
      <vt:lpstr>Ficha Ténica</vt:lpstr>
      <vt:lpstr>Requerimiento</vt:lpstr>
      <vt:lpstr>Cotización!Área_de_impresión</vt:lpstr>
      <vt:lpstr>Requerimiento!Área_de_impresión</vt:lpstr>
      <vt:lpstr>derpol</vt:lpstr>
      <vt:lpstr>FP</vt:lpstr>
      <vt:lpstr>plan</vt:lpstr>
      <vt:lpstr>pol</vt:lpstr>
      <vt:lpstr>porcGLC</vt:lpstr>
      <vt:lpstr>porcGLC100</vt:lpstr>
      <vt:lpstr>RPF</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de Juntas</dc:creator>
  <cp:lastModifiedBy>LVELEZ</cp:lastModifiedBy>
  <cp:lastPrinted>2015-10-12T22:56:38Z</cp:lastPrinted>
  <dcterms:created xsi:type="dcterms:W3CDTF">2013-01-22T16:10:22Z</dcterms:created>
  <dcterms:modified xsi:type="dcterms:W3CDTF">2015-10-13T02:28:33Z</dcterms:modified>
</cp:coreProperties>
</file>